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<sst xmlns="http://schemas.openxmlformats.org/spreadsheetml/2006/main" count="79" uniqueCount="78">
  <si>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</si>
  <si>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</si>
  <si>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</si>
  <si>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</si>
  <si>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</si>
  <si>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</si>
  <si>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</si>
  <si>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</si>
  <si>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</si>
  <si>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</si>
  <si>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</si>
  <si>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</si>
  <si>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</si>
  <si>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</si>
  <si>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</si>
  <si>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</si>
  <si>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</si>
  <si>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</si>
  <si>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</si>
  <si>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</si>
  <si>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</si>
  <si>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</si>
  <si>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</si>
  <si>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</si>
  <si>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</si>
  <si>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</si>
  <si>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</si>
  <si>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</si>
  <si>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</si>
  <si>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</si>
  <si>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</si>
  <si>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</si>
  <si>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</si>
  <si>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</si>
  <si>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</si>
  <si>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</si>
  <si>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</si>
  <si>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</si>
  <si>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</si>
  <si>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</si>
  <si>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</si>
  <si>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</si>
  <si>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</si>
  <si>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</si>
  <si>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</si>
  <si>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</si>
  <si>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</si>
  <si>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</si>
  <si>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</si>
  <si>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</si>
  <si>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</si>
  <si>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</si>
  <si>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</si>
  <si>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</si>
  <si>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</si>
  <si>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</si>
  <si>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</si>
  <si>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</si>
  <si>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</si>
  <si>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</si>
  <si>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</si>
  <si>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</si>
  <si>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</si>
  <si>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</si>
  <si>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</si>
  <si>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</si>
  <si>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</si>
  <si>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</si>
  <si>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</si>
  <si>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</si>
  <si>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</si>
  <si>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</si>
  <si>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</si>
  <si>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</si>
  <si>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</si>
  <si>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</si>
  <si>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14/10/20 - VENCIMENTO 21/10/20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</si>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</sst>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64119</v>
      </c>
      <c r="C7" s="10">
        <f>C8+C11</f>
        <v>80248</v>
      </c>
      <c r="D7" s="10">
        <f aca="true" t="shared" si="0" ref="D7:K7">D8+D11</f>
        <v>222182</v>
      </c>
      <c r="E7" s="10">
        <f t="shared" si="0"/>
        <v>201789</v>
      </c>
      <c r="F7" s="10">
        <f t="shared" si="0"/>
        <v>213075</v>
      </c>
      <c r="G7" s="10">
        <f t="shared" si="0"/>
        <v>104425</v>
      </c>
      <c r="H7" s="10">
        <f t="shared" si="0"/>
        <v>52534</v>
      </c>
      <c r="I7" s="10">
        <f t="shared" si="0"/>
        <v>94881</v>
      </c>
      <c r="J7" s="10">
        <f t="shared" si="0"/>
        <v>70766</v>
      </c>
      <c r="K7" s="10">
        <f t="shared" si="0"/>
        <v>161761</v>
      </c>
      <c r="L7" s="10">
        <f>SUM(B7:K7)</f>
        <v>1265780</v>
      </c>
      <c r="M7" s="11"/>
    </row>
    <row r="8" spans="1:13" ht="17.25" customHeight="1">
      <c r="A8" s="12" t="s">
        <v>18</v>
      </c>
      <c r="B8" s="13">
        <f>B9+B10</f>
        <v>4563</v>
      </c>
      <c r="C8" s="13">
        <f aca="true" t="shared" si="1" ref="C8:K8">C9+C10</f>
        <v>5491</v>
      </c>
      <c r="D8" s="13">
        <f t="shared" si="1"/>
        <v>15248</v>
      </c>
      <c r="E8" s="13">
        <f t="shared" si="1"/>
        <v>13103</v>
      </c>
      <c r="F8" s="13">
        <f t="shared" si="1"/>
        <v>12334</v>
      </c>
      <c r="G8" s="13">
        <f t="shared" si="1"/>
        <v>7598</v>
      </c>
      <c r="H8" s="13">
        <f t="shared" si="1"/>
        <v>3349</v>
      </c>
      <c r="I8" s="13">
        <f t="shared" si="1"/>
        <v>4513</v>
      </c>
      <c r="J8" s="13">
        <f t="shared" si="1"/>
        <v>4022</v>
      </c>
      <c r="K8" s="13">
        <f t="shared" si="1"/>
        <v>9712</v>
      </c>
      <c r="L8" s="13">
        <f>SUM(B8:K8)</f>
        <v>79933</v>
      </c>
      <c r="M8"/>
    </row>
    <row r="9" spans="1:13" ht="17.25" customHeight="1">
      <c r="A9" s="14" t="s">
        <v>19</v>
      </c>
      <c r="B9" s="15">
        <v>4561</v>
      </c>
      <c r="C9" s="15">
        <v>5491</v>
      </c>
      <c r="D9" s="15">
        <v>15248</v>
      </c>
      <c r="E9" s="15">
        <v>13103</v>
      </c>
      <c r="F9" s="15">
        <v>12334</v>
      </c>
      <c r="G9" s="15">
        <v>7598</v>
      </c>
      <c r="H9" s="15">
        <v>3349</v>
      </c>
      <c r="I9" s="15">
        <v>4513</v>
      </c>
      <c r="J9" s="15">
        <v>4022</v>
      </c>
      <c r="K9" s="15">
        <v>9712</v>
      </c>
      <c r="L9" s="13">
        <f>SUM(B9:K9)</f>
        <v>79931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59556</v>
      </c>
      <c r="C11" s="15">
        <v>74757</v>
      </c>
      <c r="D11" s="15">
        <v>206934</v>
      </c>
      <c r="E11" s="15">
        <v>188686</v>
      </c>
      <c r="F11" s="15">
        <v>200741</v>
      </c>
      <c r="G11" s="15">
        <v>96827</v>
      </c>
      <c r="H11" s="15">
        <v>49185</v>
      </c>
      <c r="I11" s="15">
        <v>90368</v>
      </c>
      <c r="J11" s="15">
        <v>66744</v>
      </c>
      <c r="K11" s="15">
        <v>152049</v>
      </c>
      <c r="L11" s="13">
        <f>SUM(B11:K11)</f>
        <v>1185847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1.261661253884468</v>
      </c>
      <c r="C15" s="22">
        <v>1.487772432806828</v>
      </c>
      <c r="D15" s="22">
        <v>1.48963620588434</v>
      </c>
      <c r="E15" s="22">
        <v>1.299572656037921</v>
      </c>
      <c r="F15" s="22">
        <v>1.483892139294217</v>
      </c>
      <c r="G15" s="22">
        <v>1.533446364787912</v>
      </c>
      <c r="H15" s="22">
        <v>1.541386389381952</v>
      </c>
      <c r="I15" s="22">
        <v>1.445498559586468</v>
      </c>
      <c r="J15" s="22">
        <v>1.829193722435085</v>
      </c>
      <c r="K15" s="22">
        <v>1.325891872650868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457436.33999999997</v>
      </c>
      <c r="C17" s="25">
        <f aca="true" t="shared" si="2" ref="C17:K17">C18+C19+C20+C21+C22+C23+C24</f>
        <v>364444.35000000003</v>
      </c>
      <c r="D17" s="25">
        <f t="shared" si="2"/>
        <v>1207121.7899999998</v>
      </c>
      <c r="E17" s="25">
        <f t="shared" si="2"/>
        <v>966409.03</v>
      </c>
      <c r="F17" s="25">
        <f t="shared" si="2"/>
        <v>1039792.7200000001</v>
      </c>
      <c r="G17" s="25">
        <f t="shared" si="2"/>
        <v>582687.1</v>
      </c>
      <c r="H17" s="25">
        <f t="shared" si="2"/>
        <v>323848.45</v>
      </c>
      <c r="I17" s="25">
        <f t="shared" si="2"/>
        <v>448811.1</v>
      </c>
      <c r="J17" s="25">
        <f t="shared" si="2"/>
        <v>461718.86</v>
      </c>
      <c r="K17" s="25">
        <f t="shared" si="2"/>
        <v>622256.2999999999</v>
      </c>
      <c r="L17" s="25">
        <f>L18+L19+L20+L21+L22+L23+L24</f>
        <v>6474526.04</v>
      </c>
      <c r="M17"/>
    </row>
    <row r="18" spans="1:13" ht="17.25" customHeight="1">
      <c r="A18" s="26" t="s">
        <v>24</v>
      </c>
      <c r="B18" s="33">
        <f aca="true" t="shared" si="3" ref="B18:K18">ROUND(B13*B7,2)</f>
        <v>369088.2</v>
      </c>
      <c r="C18" s="33">
        <f t="shared" si="3"/>
        <v>248897.2</v>
      </c>
      <c r="D18" s="33">
        <f t="shared" si="3"/>
        <v>820695.87</v>
      </c>
      <c r="E18" s="33">
        <f t="shared" si="3"/>
        <v>753802.99</v>
      </c>
      <c r="F18" s="33">
        <f t="shared" si="3"/>
        <v>704596.41</v>
      </c>
      <c r="G18" s="33">
        <f t="shared" si="3"/>
        <v>379449.12</v>
      </c>
      <c r="H18" s="33">
        <f t="shared" si="3"/>
        <v>210325.12</v>
      </c>
      <c r="I18" s="33">
        <f t="shared" si="3"/>
        <v>315507.79</v>
      </c>
      <c r="J18" s="33">
        <f t="shared" si="3"/>
        <v>253370.59</v>
      </c>
      <c r="K18" s="33">
        <f t="shared" si="3"/>
        <v>472875.93</v>
      </c>
      <c r="L18" s="33">
        <f aca="true" t="shared" si="4" ref="L18:L24">SUM(B18:K18)</f>
        <v>4528609.22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96576.08</v>
      </c>
      <c r="C19" s="33">
        <f t="shared" si="5"/>
        <v>121405.19</v>
      </c>
      <c r="D19" s="33">
        <f t="shared" si="5"/>
        <v>401842.41</v>
      </c>
      <c r="E19" s="33">
        <f t="shared" si="5"/>
        <v>225818.76</v>
      </c>
      <c r="F19" s="33">
        <f t="shared" si="5"/>
        <v>340948.66</v>
      </c>
      <c r="G19" s="33">
        <f t="shared" si="5"/>
        <v>202415.75</v>
      </c>
      <c r="H19" s="33">
        <f t="shared" si="5"/>
        <v>113867.16</v>
      </c>
      <c r="I19" s="33">
        <f t="shared" si="5"/>
        <v>140558.27</v>
      </c>
      <c r="J19" s="33">
        <f t="shared" si="5"/>
        <v>210093.3</v>
      </c>
      <c r="K19" s="33">
        <f t="shared" si="5"/>
        <v>154106.42</v>
      </c>
      <c r="L19" s="33">
        <f t="shared" si="4"/>
        <v>2007631.9999999998</v>
      </c>
      <c r="M19"/>
    </row>
    <row r="20" spans="1:13" ht="17.25" customHeight="1">
      <c r="A20" s="27" t="s">
        <v>26</v>
      </c>
      <c r="B20" s="33">
        <v>1794.49</v>
      </c>
      <c r="C20" s="33">
        <v>5003.58</v>
      </c>
      <c r="D20" s="33">
        <v>20276.91</v>
      </c>
      <c r="E20" s="33">
        <v>15943.62</v>
      </c>
      <c r="F20" s="33">
        <v>25278.7</v>
      </c>
      <c r="G20" s="33">
        <v>16554.88</v>
      </c>
      <c r="H20" s="33">
        <v>8124.86</v>
      </c>
      <c r="I20" s="33">
        <v>4452.34</v>
      </c>
      <c r="J20" s="33">
        <v>9031.89</v>
      </c>
      <c r="K20" s="33">
        <v>13373.95</v>
      </c>
      <c r="L20" s="33">
        <f t="shared" si="4"/>
        <v>119835.22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-232.26</v>
      </c>
      <c r="C23" s="33">
        <v>0</v>
      </c>
      <c r="D23" s="33">
        <v>0</v>
      </c>
      <c r="E23" s="33">
        <v>0</v>
      </c>
      <c r="F23" s="33">
        <v>-220.32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-452.58</v>
      </c>
      <c r="M23"/>
    </row>
    <row r="24" spans="1:13" ht="17.25" customHeight="1">
      <c r="A24" s="27" t="s">
        <v>74</v>
      </c>
      <c r="B24" s="33">
        <v>-11114.03</v>
      </c>
      <c r="C24" s="33">
        <v>-10861.62</v>
      </c>
      <c r="D24" s="33">
        <v>-38341.12</v>
      </c>
      <c r="E24" s="33">
        <v>-29156.34</v>
      </c>
      <c r="F24" s="33">
        <v>-32134.59</v>
      </c>
      <c r="G24" s="33">
        <v>-15732.65</v>
      </c>
      <c r="H24" s="33">
        <v>-9792.55</v>
      </c>
      <c r="I24" s="33">
        <v>-13031.16</v>
      </c>
      <c r="J24" s="33">
        <v>-13424.64</v>
      </c>
      <c r="K24" s="33">
        <v>-19423.86</v>
      </c>
      <c r="L24" s="33">
        <f t="shared" si="4"/>
        <v>-193012.56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-59040.24</v>
      </c>
      <c r="C27" s="33">
        <f t="shared" si="6"/>
        <v>-24160.4</v>
      </c>
      <c r="D27" s="33">
        <f t="shared" si="6"/>
        <v>-67091.2</v>
      </c>
      <c r="E27" s="33">
        <f t="shared" si="6"/>
        <v>-66541.9</v>
      </c>
      <c r="F27" s="33">
        <f t="shared" si="6"/>
        <v>-54269.6</v>
      </c>
      <c r="G27" s="33">
        <f t="shared" si="6"/>
        <v>-33431.2</v>
      </c>
      <c r="H27" s="33">
        <f t="shared" si="6"/>
        <v>-30012.1</v>
      </c>
      <c r="I27" s="33">
        <f t="shared" si="6"/>
        <v>-29852.350000000002</v>
      </c>
      <c r="J27" s="33">
        <f t="shared" si="6"/>
        <v>-17696.8</v>
      </c>
      <c r="K27" s="33">
        <f t="shared" si="6"/>
        <v>-42732.8</v>
      </c>
      <c r="L27" s="33">
        <f aca="true" t="shared" si="7" ref="L27:L33">SUM(B27:K27)</f>
        <v>-424828.5899999999</v>
      </c>
      <c r="M27"/>
    </row>
    <row r="28" spans="1:13" ht="18.75" customHeight="1">
      <c r="A28" s="27" t="s">
        <v>30</v>
      </c>
      <c r="B28" s="33">
        <f>B29+B30+B31+B32</f>
        <v>-20068.4</v>
      </c>
      <c r="C28" s="33">
        <f aca="true" t="shared" si="8" ref="C28:K28">C29+C30+C31+C32</f>
        <v>-24160.4</v>
      </c>
      <c r="D28" s="33">
        <f t="shared" si="8"/>
        <v>-67091.2</v>
      </c>
      <c r="E28" s="33">
        <f t="shared" si="8"/>
        <v>-57653.2</v>
      </c>
      <c r="F28" s="33">
        <f t="shared" si="8"/>
        <v>-54269.6</v>
      </c>
      <c r="G28" s="33">
        <f t="shared" si="8"/>
        <v>-33431.2</v>
      </c>
      <c r="H28" s="33">
        <f t="shared" si="8"/>
        <v>-14735.6</v>
      </c>
      <c r="I28" s="33">
        <f t="shared" si="8"/>
        <v>-29852.350000000002</v>
      </c>
      <c r="J28" s="33">
        <f t="shared" si="8"/>
        <v>-17696.8</v>
      </c>
      <c r="K28" s="33">
        <f t="shared" si="8"/>
        <v>-42732.8</v>
      </c>
      <c r="L28" s="33">
        <f t="shared" si="7"/>
        <v>-361691.54999999993</v>
      </c>
      <c r="M28"/>
    </row>
    <row r="29" spans="1:13" s="36" customFormat="1" ht="18.75" customHeight="1">
      <c r="A29" s="34" t="s">
        <v>58</v>
      </c>
      <c r="B29" s="33">
        <f>-ROUND((B9)*$E$3,2)</f>
        <v>-20068.4</v>
      </c>
      <c r="C29" s="33">
        <f aca="true" t="shared" si="9" ref="C29:K29">-ROUND((C9)*$E$3,2)</f>
        <v>-24160.4</v>
      </c>
      <c r="D29" s="33">
        <f t="shared" si="9"/>
        <v>-67091.2</v>
      </c>
      <c r="E29" s="33">
        <f t="shared" si="9"/>
        <v>-57653.2</v>
      </c>
      <c r="F29" s="33">
        <f t="shared" si="9"/>
        <v>-54269.6</v>
      </c>
      <c r="G29" s="33">
        <f t="shared" si="9"/>
        <v>-33431.2</v>
      </c>
      <c r="H29" s="33">
        <f t="shared" si="9"/>
        <v>-14735.6</v>
      </c>
      <c r="I29" s="33">
        <f t="shared" si="9"/>
        <v>-19857.2</v>
      </c>
      <c r="J29" s="33">
        <f t="shared" si="9"/>
        <v>-17696.8</v>
      </c>
      <c r="K29" s="33">
        <f t="shared" si="9"/>
        <v>-42732.8</v>
      </c>
      <c r="L29" s="33">
        <f t="shared" si="7"/>
        <v>-351696.39999999997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-9989.52</v>
      </c>
      <c r="J32" s="17">
        <v>0</v>
      </c>
      <c r="K32" s="17">
        <v>0</v>
      </c>
      <c r="L32" s="33">
        <f t="shared" si="7"/>
        <v>-9989.52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f>-4444.35*2</f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398396.1</v>
      </c>
      <c r="C48" s="41">
        <f aca="true" t="shared" si="12" ref="C48:K48">IF(C17+C27+C40+C49&lt;0,0,C17+C27+C49)</f>
        <v>340283.95</v>
      </c>
      <c r="D48" s="41">
        <f t="shared" si="12"/>
        <v>1140030.5899999999</v>
      </c>
      <c r="E48" s="41">
        <f t="shared" si="12"/>
        <v>899867.13</v>
      </c>
      <c r="F48" s="41">
        <f t="shared" si="12"/>
        <v>985523.1200000001</v>
      </c>
      <c r="G48" s="41">
        <f t="shared" si="12"/>
        <v>549255.9</v>
      </c>
      <c r="H48" s="41">
        <f t="shared" si="12"/>
        <v>293836.35000000003</v>
      </c>
      <c r="I48" s="41">
        <f t="shared" si="12"/>
        <v>418958.75</v>
      </c>
      <c r="J48" s="41">
        <f t="shared" si="12"/>
        <v>444022.06</v>
      </c>
      <c r="K48" s="41">
        <f t="shared" si="12"/>
        <v>579523.4999999999</v>
      </c>
      <c r="L48" s="42">
        <f>SUM(B48:K48)</f>
        <v>6049697.449999999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398396.1</v>
      </c>
      <c r="C54" s="41">
        <f aca="true" t="shared" si="14" ref="C54:J54">SUM(C55:C66)</f>
        <v>340283.95</v>
      </c>
      <c r="D54" s="41">
        <f t="shared" si="14"/>
        <v>1140030.59</v>
      </c>
      <c r="E54" s="41">
        <f t="shared" si="14"/>
        <v>899867.14</v>
      </c>
      <c r="F54" s="41">
        <f t="shared" si="14"/>
        <v>985523.13</v>
      </c>
      <c r="G54" s="41">
        <f t="shared" si="14"/>
        <v>549255.91</v>
      </c>
      <c r="H54" s="41">
        <f t="shared" si="14"/>
        <v>293836.35</v>
      </c>
      <c r="I54" s="41">
        <f>SUM(I55:I69)</f>
        <v>418958.75</v>
      </c>
      <c r="J54" s="41">
        <f t="shared" si="14"/>
        <v>444022.06</v>
      </c>
      <c r="K54" s="41">
        <f>SUM(K55:K68)</f>
        <v>579523.5</v>
      </c>
      <c r="L54" s="46">
        <f>SUM(B54:K54)</f>
        <v>6049697.4799999995</v>
      </c>
      <c r="M54" s="40"/>
    </row>
    <row r="55" spans="1:13" ht="18.75" customHeight="1">
      <c r="A55" s="47" t="s">
        <v>51</v>
      </c>
      <c r="B55" s="48">
        <v>398396.1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398396.1</v>
      </c>
      <c r="M55" s="40"/>
    </row>
    <row r="56" spans="1:12" ht="18.75" customHeight="1">
      <c r="A56" s="47" t="s">
        <v>61</v>
      </c>
      <c r="B56" s="17">
        <v>0</v>
      </c>
      <c r="C56" s="48">
        <v>297135.95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297135.95</v>
      </c>
    </row>
    <row r="57" spans="1:12" ht="18.75" customHeight="1">
      <c r="A57" s="47" t="s">
        <v>62</v>
      </c>
      <c r="B57" s="17">
        <v>0</v>
      </c>
      <c r="C57" s="48">
        <v>43148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43148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1140030.59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1140030.59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899867.14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899867.14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985523.13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985523.13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549255.91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549255.91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293836.35</v>
      </c>
      <c r="I62" s="17">
        <v>0</v>
      </c>
      <c r="J62" s="17">
        <v>0</v>
      </c>
      <c r="K62" s="17">
        <v>0</v>
      </c>
      <c r="L62" s="46">
        <f t="shared" si="15"/>
        <v>293836.35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444022.06</v>
      </c>
      <c r="K64" s="17">
        <v>0</v>
      </c>
      <c r="L64" s="46">
        <f t="shared" si="15"/>
        <v>444022.06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312537.02</v>
      </c>
      <c r="L65" s="46">
        <f t="shared" si="15"/>
        <v>312537.02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266986.48</v>
      </c>
      <c r="L66" s="46">
        <f t="shared" si="15"/>
        <v>266986.48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418958.75</v>
      </c>
      <c r="J69" s="52">
        <v>0</v>
      </c>
      <c r="K69" s="52">
        <v>0</v>
      </c>
      <c r="L69" s="51">
        <f>SUM(B69:K69)</f>
        <v>418958.75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2020-10-20T19:14:13Z</dcterms:modified>
  <cp:category/>
  <cp:version/>
  <cp:contentType/>
  <cp:contentStatus/>
</cp:coreProperties>
</file>