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<sst xmlns="http://schemas.openxmlformats.org/spreadsheetml/2006/main" count="79" uniqueCount="78">
  <si>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</si>
  <si>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</si>
  <si>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</si>
  <si>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</si>
  <si>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</si>
  <si>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</si>
  <si>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</si>
  <si>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</si>
  <si>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</si>
  <si>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</si>
  <si>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</si>
  <si>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</si>
  <si>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</si>
  <si>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</si>
  <si>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</si>
  <si>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</si>
  <si>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</si>
  <si>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</si>
  <si>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</si>
  <si>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</si>
  <si>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</si>
  <si>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</si>
  <si>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</si>
  <si>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</si>
  <si>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</si>
  <si>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</si>
  <si>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</si>
  <si>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</si>
  <si>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</si>
  <si>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</si>
  <si>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</si>
  <si>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</si>
  <si>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</si>
  <si>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</si>
  <si>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</si>
  <si>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</si>
  <si>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</si>
  <si>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</si>
  <si>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</si>
  <si>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</si>
  <si>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</si>
  <si>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</si>
  <si>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</si>
  <si>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</si>
  <si>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</si>
  <si>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</si>
  <si>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</si>
  <si>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</si>
  <si>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</si>
  <si>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</si>
  <si>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</si>
  <si>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</si>
  <si>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</si>
  <si>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</si>
  <si>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</si>
  <si>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</si>
  <si>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</si>
  <si>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</si>
  <si>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</si>
  <si>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</si>
  <si>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</si>
  <si>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</si>
  <si>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</si>
  <si>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</si>
  <si>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</si>
  <si>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</si>
  <si>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</si>
  <si>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</si>
  <si>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</si>
  <si>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</si>
  <si>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</si>
  <si>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</si>
  <si>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</si>
  <si>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</si>
  <si>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</si>
  <si>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</si>
  <si>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11/10/20 - VENCIMENTO 19/10/20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</si>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</sst>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16022</v>
      </c>
      <c r="C7" s="10">
        <f>C8+C11</f>
        <v>23875</v>
      </c>
      <c r="D7" s="10">
        <f aca="true" t="shared" si="0" ref="D7:K7">D8+D11</f>
        <v>65972</v>
      </c>
      <c r="E7" s="10">
        <f t="shared" si="0"/>
        <v>71845</v>
      </c>
      <c r="F7" s="10">
        <f t="shared" si="0"/>
        <v>74418</v>
      </c>
      <c r="G7" s="10">
        <f t="shared" si="0"/>
        <v>28627</v>
      </c>
      <c r="H7" s="10">
        <f t="shared" si="0"/>
        <v>14145</v>
      </c>
      <c r="I7" s="10">
        <f t="shared" si="0"/>
        <v>28829</v>
      </c>
      <c r="J7" s="10">
        <f t="shared" si="0"/>
        <v>16029</v>
      </c>
      <c r="K7" s="10">
        <f t="shared" si="0"/>
        <v>53294</v>
      </c>
      <c r="L7" s="10">
        <f>SUM(B7:K7)</f>
        <v>393056</v>
      </c>
      <c r="M7" s="11"/>
    </row>
    <row r="8" spans="1:13" ht="17.25" customHeight="1">
      <c r="A8" s="12" t="s">
        <v>18</v>
      </c>
      <c r="B8" s="13">
        <f>B9+B10</f>
        <v>1714</v>
      </c>
      <c r="C8" s="13">
        <f aca="true" t="shared" si="1" ref="C8:K8">C9+C10</f>
        <v>2503</v>
      </c>
      <c r="D8" s="13">
        <f t="shared" si="1"/>
        <v>7004</v>
      </c>
      <c r="E8" s="13">
        <f t="shared" si="1"/>
        <v>7181</v>
      </c>
      <c r="F8" s="13">
        <f t="shared" si="1"/>
        <v>7564</v>
      </c>
      <c r="G8" s="13">
        <f t="shared" si="1"/>
        <v>2931</v>
      </c>
      <c r="H8" s="13">
        <f t="shared" si="1"/>
        <v>1296</v>
      </c>
      <c r="I8" s="13">
        <f t="shared" si="1"/>
        <v>2175</v>
      </c>
      <c r="J8" s="13">
        <f t="shared" si="1"/>
        <v>1016</v>
      </c>
      <c r="K8" s="13">
        <f t="shared" si="1"/>
        <v>4013</v>
      </c>
      <c r="L8" s="13">
        <f>SUM(B8:K8)</f>
        <v>37397</v>
      </c>
      <c r="M8"/>
    </row>
    <row r="9" spans="1:13" ht="17.25" customHeight="1">
      <c r="A9" s="14" t="s">
        <v>19</v>
      </c>
      <c r="B9" s="15">
        <v>1714</v>
      </c>
      <c r="C9" s="15">
        <v>2503</v>
      </c>
      <c r="D9" s="15">
        <v>7004</v>
      </c>
      <c r="E9" s="15">
        <v>7181</v>
      </c>
      <c r="F9" s="15">
        <v>7564</v>
      </c>
      <c r="G9" s="15">
        <v>2931</v>
      </c>
      <c r="H9" s="15">
        <v>1296</v>
      </c>
      <c r="I9" s="15">
        <v>2175</v>
      </c>
      <c r="J9" s="15">
        <v>1016</v>
      </c>
      <c r="K9" s="15">
        <v>4013</v>
      </c>
      <c r="L9" s="13">
        <f>SUM(B9:K9)</f>
        <v>37397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14308</v>
      </c>
      <c r="C11" s="15">
        <v>21372</v>
      </c>
      <c r="D11" s="15">
        <v>58968</v>
      </c>
      <c r="E11" s="15">
        <v>64664</v>
      </c>
      <c r="F11" s="15">
        <v>66854</v>
      </c>
      <c r="G11" s="15">
        <v>25696</v>
      </c>
      <c r="H11" s="15">
        <v>12849</v>
      </c>
      <c r="I11" s="15">
        <v>26654</v>
      </c>
      <c r="J11" s="15">
        <v>15013</v>
      </c>
      <c r="K11" s="15">
        <v>49281</v>
      </c>
      <c r="L11" s="13">
        <f>SUM(B11:K11)</f>
        <v>355659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1.418207807669442</v>
      </c>
      <c r="C15" s="22">
        <v>1.652625726052566</v>
      </c>
      <c r="D15" s="22">
        <v>1.693767966269608</v>
      </c>
      <c r="E15" s="22">
        <v>1.437408519220593</v>
      </c>
      <c r="F15" s="22">
        <v>1.629004012067483</v>
      </c>
      <c r="G15" s="22">
        <v>1.596698154961705</v>
      </c>
      <c r="H15" s="22">
        <v>1.755084262857027</v>
      </c>
      <c r="I15" s="22">
        <v>1.469683615224044</v>
      </c>
      <c r="J15" s="22">
        <v>2.053890962812893</v>
      </c>
      <c r="K15" s="22">
        <v>1.378111506568352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121517.87999999998</v>
      </c>
      <c r="C17" s="25">
        <f aca="true" t="shared" si="2" ref="C17:K17">C18+C19+C20+C21+C22+C23+C24</f>
        <v>114783.06</v>
      </c>
      <c r="D17" s="25">
        <f t="shared" si="2"/>
        <v>389967.27999999997</v>
      </c>
      <c r="E17" s="25">
        <f t="shared" si="2"/>
        <v>367603.80999999994</v>
      </c>
      <c r="F17" s="25">
        <f t="shared" si="2"/>
        <v>383818.42000000004</v>
      </c>
      <c r="G17" s="25">
        <f t="shared" si="2"/>
        <v>158488.22</v>
      </c>
      <c r="H17" s="25">
        <f t="shared" si="2"/>
        <v>95878.66</v>
      </c>
      <c r="I17" s="25">
        <f t="shared" si="2"/>
        <v>133520.31</v>
      </c>
      <c r="J17" s="25">
        <f t="shared" si="2"/>
        <v>112564.45000000001</v>
      </c>
      <c r="K17" s="25">
        <f t="shared" si="2"/>
        <v>203946.09</v>
      </c>
      <c r="L17" s="25">
        <f>L18+L19+L20+L21+L22+L23+L24</f>
        <v>2082088.1800000002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92227.44</v>
      </c>
      <c r="C18" s="33">
        <f t="shared" si="3"/>
        <v>74050.7</v>
      </c>
      <c r="D18" s="33">
        <f t="shared" si="3"/>
        <v>243687.37</v>
      </c>
      <c r="E18" s="33">
        <f t="shared" si="3"/>
        <v>268384.18</v>
      </c>
      <c r="F18" s="33">
        <f t="shared" si="3"/>
        <v>246085.44</v>
      </c>
      <c r="G18" s="33">
        <f t="shared" si="3"/>
        <v>104021.93</v>
      </c>
      <c r="H18" s="33">
        <f t="shared" si="3"/>
        <v>56630.92</v>
      </c>
      <c r="I18" s="33">
        <f t="shared" si="3"/>
        <v>95865.07</v>
      </c>
      <c r="J18" s="33">
        <f t="shared" si="3"/>
        <v>57390.23</v>
      </c>
      <c r="K18" s="33">
        <f t="shared" si="3"/>
        <v>155794.35</v>
      </c>
      <c r="L18" s="33">
        <f aca="true" t="shared" si="4" ref="L18:L24">SUM(B18:K18)</f>
        <v>1394137.63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38570.24</v>
      </c>
      <c r="C19" s="33">
        <f t="shared" si="5"/>
        <v>48327.39</v>
      </c>
      <c r="D19" s="33">
        <f t="shared" si="5"/>
        <v>169062.49</v>
      </c>
      <c r="E19" s="33">
        <f t="shared" si="5"/>
        <v>117393.53</v>
      </c>
      <c r="F19" s="33">
        <f t="shared" si="5"/>
        <v>154788.73</v>
      </c>
      <c r="G19" s="33">
        <f t="shared" si="5"/>
        <v>62069.69</v>
      </c>
      <c r="H19" s="33">
        <f t="shared" si="5"/>
        <v>42761.12</v>
      </c>
      <c r="I19" s="33">
        <f t="shared" si="5"/>
        <v>45026.25</v>
      </c>
      <c r="J19" s="33">
        <f t="shared" si="5"/>
        <v>60483.04</v>
      </c>
      <c r="K19" s="33">
        <f t="shared" si="5"/>
        <v>58907.64</v>
      </c>
      <c r="L19" s="33">
        <f t="shared" si="4"/>
        <v>797390.1200000001</v>
      </c>
      <c r="M19"/>
    </row>
    <row r="20" spans="1:13" ht="17.25" customHeight="1">
      <c r="A20" s="27" t="s">
        <v>26</v>
      </c>
      <c r="B20" s="33">
        <v>636.05</v>
      </c>
      <c r="C20" s="33">
        <v>3265.05</v>
      </c>
      <c r="D20" s="33">
        <v>12910.82</v>
      </c>
      <c r="E20" s="33">
        <v>10982.44</v>
      </c>
      <c r="F20" s="33">
        <v>13890.39</v>
      </c>
      <c r="G20" s="33">
        <v>8118.1</v>
      </c>
      <c r="H20" s="33">
        <v>4955.31</v>
      </c>
      <c r="I20" s="33">
        <v>4325.13</v>
      </c>
      <c r="J20" s="33">
        <v>5470.02</v>
      </c>
      <c r="K20" s="33">
        <v>7335.76</v>
      </c>
      <c r="L20" s="33">
        <f t="shared" si="4"/>
        <v>71889.06999999999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-11239.71</v>
      </c>
      <c r="C24" s="33">
        <v>-10860.08</v>
      </c>
      <c r="D24" s="33">
        <v>-38341.12</v>
      </c>
      <c r="E24" s="33">
        <v>-29156.34</v>
      </c>
      <c r="F24" s="33">
        <v>-32270</v>
      </c>
      <c r="G24" s="33">
        <v>-15721.5</v>
      </c>
      <c r="H24" s="33">
        <v>-9792.55</v>
      </c>
      <c r="I24" s="33">
        <v>-13020</v>
      </c>
      <c r="J24" s="33">
        <v>-13426.56</v>
      </c>
      <c r="K24" s="33">
        <v>-19415.52</v>
      </c>
      <c r="L24" s="33">
        <f t="shared" si="4"/>
        <v>-193243.37999999998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-46513.439999999995</v>
      </c>
      <c r="C27" s="33">
        <f t="shared" si="6"/>
        <v>-11013.2</v>
      </c>
      <c r="D27" s="33">
        <f t="shared" si="6"/>
        <v>-30817.6</v>
      </c>
      <c r="E27" s="33">
        <f t="shared" si="6"/>
        <v>-40485.100000000006</v>
      </c>
      <c r="F27" s="33">
        <f t="shared" si="6"/>
        <v>-33281.6</v>
      </c>
      <c r="G27" s="33">
        <f t="shared" si="6"/>
        <v>-12896.4</v>
      </c>
      <c r="H27" s="33">
        <f t="shared" si="6"/>
        <v>-20978.9</v>
      </c>
      <c r="I27" s="33">
        <f t="shared" si="6"/>
        <v>-9570</v>
      </c>
      <c r="J27" s="33">
        <f t="shared" si="6"/>
        <v>-4470.4</v>
      </c>
      <c r="K27" s="33">
        <f t="shared" si="6"/>
        <v>-17657.2</v>
      </c>
      <c r="L27" s="33">
        <f aca="true" t="shared" si="7" ref="L27:L33">SUM(B27:K27)</f>
        <v>-227683.84</v>
      </c>
      <c r="M27"/>
    </row>
    <row r="28" spans="1:13" ht="18.75" customHeight="1">
      <c r="A28" s="27" t="s">
        <v>30</v>
      </c>
      <c r="B28" s="33">
        <f>B29+B30+B31+B32</f>
        <v>-7541.6</v>
      </c>
      <c r="C28" s="33">
        <f aca="true" t="shared" si="8" ref="C28:K28">C29+C30+C31+C32</f>
        <v>-11013.2</v>
      </c>
      <c r="D28" s="33">
        <f t="shared" si="8"/>
        <v>-30817.6</v>
      </c>
      <c r="E28" s="33">
        <f t="shared" si="8"/>
        <v>-31596.4</v>
      </c>
      <c r="F28" s="33">
        <f t="shared" si="8"/>
        <v>-33281.6</v>
      </c>
      <c r="G28" s="33">
        <f t="shared" si="8"/>
        <v>-12896.4</v>
      </c>
      <c r="H28" s="33">
        <f t="shared" si="8"/>
        <v>-5702.4</v>
      </c>
      <c r="I28" s="33">
        <f t="shared" si="8"/>
        <v>-9570</v>
      </c>
      <c r="J28" s="33">
        <f t="shared" si="8"/>
        <v>-4470.4</v>
      </c>
      <c r="K28" s="33">
        <f t="shared" si="8"/>
        <v>-17657.2</v>
      </c>
      <c r="L28" s="33">
        <f t="shared" si="7"/>
        <v>-164546.8</v>
      </c>
      <c r="M28"/>
    </row>
    <row r="29" spans="1:13" s="36" customFormat="1" ht="18.75" customHeight="1">
      <c r="A29" s="34" t="s">
        <v>58</v>
      </c>
      <c r="B29" s="33">
        <f>-ROUND((B9)*$E$3,2)</f>
        <v>-7541.6</v>
      </c>
      <c r="C29" s="33">
        <f aca="true" t="shared" si="9" ref="C29:K29">-ROUND((C9)*$E$3,2)</f>
        <v>-11013.2</v>
      </c>
      <c r="D29" s="33">
        <f t="shared" si="9"/>
        <v>-30817.6</v>
      </c>
      <c r="E29" s="33">
        <f t="shared" si="9"/>
        <v>-31596.4</v>
      </c>
      <c r="F29" s="33">
        <f t="shared" si="9"/>
        <v>-33281.6</v>
      </c>
      <c r="G29" s="33">
        <f t="shared" si="9"/>
        <v>-12896.4</v>
      </c>
      <c r="H29" s="33">
        <f t="shared" si="9"/>
        <v>-5702.4</v>
      </c>
      <c r="I29" s="33">
        <f t="shared" si="9"/>
        <v>-9570</v>
      </c>
      <c r="J29" s="33">
        <f t="shared" si="9"/>
        <v>-4470.4</v>
      </c>
      <c r="K29" s="33">
        <f t="shared" si="9"/>
        <v>-17657.2</v>
      </c>
      <c r="L29" s="33">
        <f t="shared" si="7"/>
        <v>-164546.8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75004.43999999997</v>
      </c>
      <c r="C48" s="41">
        <f aca="true" t="shared" si="12" ref="C48:K48">IF(C17+C27+C40+C49&lt;0,0,C17+C27+C49)</f>
        <v>103769.86</v>
      </c>
      <c r="D48" s="41">
        <f t="shared" si="12"/>
        <v>359149.68</v>
      </c>
      <c r="E48" s="41">
        <f t="shared" si="12"/>
        <v>327118.70999999996</v>
      </c>
      <c r="F48" s="41">
        <f t="shared" si="12"/>
        <v>350536.82000000007</v>
      </c>
      <c r="G48" s="41">
        <f t="shared" si="12"/>
        <v>0</v>
      </c>
      <c r="H48" s="41">
        <f t="shared" si="12"/>
        <v>74899.76000000001</v>
      </c>
      <c r="I48" s="41">
        <f t="shared" si="12"/>
        <v>123950.31</v>
      </c>
      <c r="J48" s="41">
        <f t="shared" si="12"/>
        <v>108094.05000000002</v>
      </c>
      <c r="K48" s="41">
        <f t="shared" si="12"/>
        <v>186288.88999999998</v>
      </c>
      <c r="L48" s="42">
        <f>SUM(B48:K48)</f>
        <v>1708812.52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33">
        <v>-382632.2500000001</v>
      </c>
      <c r="H49" s="18">
        <v>0</v>
      </c>
      <c r="I49" s="18">
        <v>0</v>
      </c>
      <c r="J49" s="18">
        <v>0</v>
      </c>
      <c r="K49" s="18">
        <v>0</v>
      </c>
      <c r="L49" s="33">
        <f>SUM(C49:K49)</f>
        <v>-382632.2500000001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-237040.4300000001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33">
        <f>SUM(C50:K50)</f>
        <v>-237040.4300000001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75004.43</v>
      </c>
      <c r="C54" s="41">
        <f aca="true" t="shared" si="14" ref="C54:J54">SUM(C55:C66)</f>
        <v>103769.86</v>
      </c>
      <c r="D54" s="41">
        <f t="shared" si="14"/>
        <v>359149.69</v>
      </c>
      <c r="E54" s="41">
        <f t="shared" si="14"/>
        <v>327118.71</v>
      </c>
      <c r="F54" s="41">
        <f t="shared" si="14"/>
        <v>350536.82</v>
      </c>
      <c r="G54" s="41">
        <f t="shared" si="14"/>
        <v>0</v>
      </c>
      <c r="H54" s="41">
        <f t="shared" si="14"/>
        <v>74899.76</v>
      </c>
      <c r="I54" s="41">
        <f>SUM(I55:I69)</f>
        <v>123950.31</v>
      </c>
      <c r="J54" s="41">
        <f t="shared" si="14"/>
        <v>108094.05000000002</v>
      </c>
      <c r="K54" s="41">
        <f>SUM(K55:K68)</f>
        <v>186288.88</v>
      </c>
      <c r="L54" s="46">
        <f>SUM(B54:K54)</f>
        <v>1708812.5100000002</v>
      </c>
      <c r="M54" s="40"/>
    </row>
    <row r="55" spans="1:13" ht="18.75" customHeight="1">
      <c r="A55" s="47" t="s">
        <v>51</v>
      </c>
      <c r="B55" s="48">
        <v>75004.43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75004.43</v>
      </c>
      <c r="M55" s="40"/>
    </row>
    <row r="56" spans="1:12" ht="18.75" customHeight="1">
      <c r="A56" s="47" t="s">
        <v>61</v>
      </c>
      <c r="B56" s="17">
        <v>0</v>
      </c>
      <c r="C56" s="48">
        <v>90528.83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90528.83</v>
      </c>
    </row>
    <row r="57" spans="1:12" ht="18.75" customHeight="1">
      <c r="A57" s="47" t="s">
        <v>62</v>
      </c>
      <c r="B57" s="17">
        <v>0</v>
      </c>
      <c r="C57" s="48">
        <v>13241.03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13241.03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359149.69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359149.69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327118.71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327118.71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350536.82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350536.82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0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74899.76</v>
      </c>
      <c r="I62" s="17">
        <v>0</v>
      </c>
      <c r="J62" s="17">
        <v>0</v>
      </c>
      <c r="K62" s="17">
        <v>0</v>
      </c>
      <c r="L62" s="46">
        <f t="shared" si="15"/>
        <v>74899.76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108094.05000000002</v>
      </c>
      <c r="K64" s="17">
        <v>0</v>
      </c>
      <c r="L64" s="46">
        <f t="shared" si="15"/>
        <v>108094.05000000002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79452.21</v>
      </c>
      <c r="L65" s="46">
        <f t="shared" si="15"/>
        <v>79452.21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106836.67</v>
      </c>
      <c r="L66" s="46">
        <f t="shared" si="15"/>
        <v>106836.67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123950.31</v>
      </c>
      <c r="J69" s="52">
        <v>0</v>
      </c>
      <c r="K69" s="52">
        <v>0</v>
      </c>
      <c r="L69" s="51">
        <f>SUM(B69:K69)</f>
        <v>123950.31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2020-10-16T20:10:21Z</dcterms:modified>
  <cp:category/>
  <cp:version/>
  <cp:contentType/>
  <cp:contentStatus/>
</cp:coreProperties>
</file>