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<sst xmlns="http://schemas.openxmlformats.org/spreadsheetml/2006/main" count="79" uniqueCount="78">
  <si>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</si>
  <si>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</si>
  <si>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</si>
  <si>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</si>
  <si>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</si>
  <si>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</si>
  <si>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</si>
  <si>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</si>
  <si>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</si>
  <si>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</si>
  <si>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</si>
  <si>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</si>
  <si>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</si>
  <si>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</si>
  <si>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</si>
  <si>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</si>
  <si>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</si>
  <si>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</si>
  <si>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</si>
  <si>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</si>
  <si>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</si>
  <si>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</si>
  <si>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</si>
  <si>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</si>
  <si>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</si>
  <si>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</si>
  <si>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</si>
  <si>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</si>
  <si>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</si>
  <si>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</si>
  <si>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</si>
  <si>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</si>
  <si>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</si>
  <si>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</si>
  <si>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</si>
  <si>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</si>
  <si>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</si>
  <si>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</si>
  <si>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</si>
  <si>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</si>
  <si>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</si>
  <si>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</si>
  <si>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</si>
  <si>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</si>
  <si>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</si>
  <si>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</si>
  <si>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</si>
  <si>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</si>
  <si>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</si>
  <si>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</si>
  <si>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</si>
  <si>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</si>
  <si>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</si>
  <si>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</si>
  <si>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</si>
  <si>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</si>
  <si>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</si>
  <si>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</si>
  <si>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</si>
  <si>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</si>
  <si>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</si>
  <si>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</si>
  <si>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</si>
  <si>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</si>
  <si>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</si>
  <si>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</si>
  <si>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</si>
  <si>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</si>
  <si>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</si>
  <si>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</si>
  <si>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</si>
  <si>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</si>
  <si>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</si>
  <si>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</si>
  <si>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</si>
  <si>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</si>
  <si>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10/10/20 - VENCIMENTO 19/10/20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</si>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</sst>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36694</v>
      </c>
      <c r="C7" s="10">
        <f>C8+C11</f>
        <v>50401</v>
      </c>
      <c r="D7" s="10">
        <f aca="true" t="shared" si="0" ref="D7:K7">D8+D11</f>
        <v>143212</v>
      </c>
      <c r="E7" s="10">
        <f t="shared" si="0"/>
        <v>142881</v>
      </c>
      <c r="F7" s="10">
        <f t="shared" si="0"/>
        <v>139920</v>
      </c>
      <c r="G7" s="10">
        <f t="shared" si="0"/>
        <v>59257</v>
      </c>
      <c r="H7" s="10">
        <f t="shared" si="0"/>
        <v>25855</v>
      </c>
      <c r="I7" s="10">
        <f t="shared" si="0"/>
        <v>54463</v>
      </c>
      <c r="J7" s="10">
        <f t="shared" si="0"/>
        <v>31589</v>
      </c>
      <c r="K7" s="10">
        <f t="shared" si="0"/>
        <v>98093</v>
      </c>
      <c r="L7" s="10">
        <f>SUM(B7:K7)</f>
        <v>782365</v>
      </c>
      <c r="M7" s="11"/>
    </row>
    <row r="8" spans="1:13" ht="17.25" customHeight="1">
      <c r="A8" s="12" t="s">
        <v>18</v>
      </c>
      <c r="B8" s="13">
        <f>B9+B10</f>
        <v>3747</v>
      </c>
      <c r="C8" s="13">
        <f aca="true" t="shared" si="1" ref="C8:K8">C9+C10</f>
        <v>4748</v>
      </c>
      <c r="D8" s="13">
        <f t="shared" si="1"/>
        <v>13840</v>
      </c>
      <c r="E8" s="13">
        <f t="shared" si="1"/>
        <v>13030</v>
      </c>
      <c r="F8" s="13">
        <f t="shared" si="1"/>
        <v>11733</v>
      </c>
      <c r="G8" s="13">
        <f t="shared" si="1"/>
        <v>5586</v>
      </c>
      <c r="H8" s="13">
        <f t="shared" si="1"/>
        <v>2123</v>
      </c>
      <c r="I8" s="13">
        <f t="shared" si="1"/>
        <v>3307</v>
      </c>
      <c r="J8" s="13">
        <f t="shared" si="1"/>
        <v>2159</v>
      </c>
      <c r="K8" s="13">
        <f t="shared" si="1"/>
        <v>7471</v>
      </c>
      <c r="L8" s="13">
        <f>SUM(B8:K8)</f>
        <v>67744</v>
      </c>
      <c r="M8"/>
    </row>
    <row r="9" spans="1:13" ht="17.25" customHeight="1">
      <c r="A9" s="14" t="s">
        <v>19</v>
      </c>
      <c r="B9" s="15">
        <v>3746</v>
      </c>
      <c r="C9" s="15">
        <v>4748</v>
      </c>
      <c r="D9" s="15">
        <v>13840</v>
      </c>
      <c r="E9" s="15">
        <v>13030</v>
      </c>
      <c r="F9" s="15">
        <v>11733</v>
      </c>
      <c r="G9" s="15">
        <v>5586</v>
      </c>
      <c r="H9" s="15">
        <v>2122</v>
      </c>
      <c r="I9" s="15">
        <v>3307</v>
      </c>
      <c r="J9" s="15">
        <v>2159</v>
      </c>
      <c r="K9" s="15">
        <v>7471</v>
      </c>
      <c r="L9" s="13">
        <f>SUM(B9:K9)</f>
        <v>67742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32947</v>
      </c>
      <c r="C11" s="15">
        <v>45653</v>
      </c>
      <c r="D11" s="15">
        <v>129372</v>
      </c>
      <c r="E11" s="15">
        <v>129851</v>
      </c>
      <c r="F11" s="15">
        <v>128187</v>
      </c>
      <c r="G11" s="15">
        <v>53671</v>
      </c>
      <c r="H11" s="15">
        <v>23732</v>
      </c>
      <c r="I11" s="15">
        <v>51156</v>
      </c>
      <c r="J11" s="15">
        <v>29430</v>
      </c>
      <c r="K11" s="15">
        <v>90622</v>
      </c>
      <c r="L11" s="13">
        <f>SUM(B11:K11)</f>
        <v>714621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1.444840816822241</v>
      </c>
      <c r="C15" s="22">
        <v>1.672299847339879</v>
      </c>
      <c r="D15" s="22">
        <v>1.690877537278411</v>
      </c>
      <c r="E15" s="22">
        <v>1.457054205400797</v>
      </c>
      <c r="F15" s="22">
        <v>1.648749489622909</v>
      </c>
      <c r="G15" s="22">
        <v>1.590259874727924</v>
      </c>
      <c r="H15" s="22">
        <v>1.755084262857027</v>
      </c>
      <c r="I15" s="22">
        <v>1.490880978467922</v>
      </c>
      <c r="J15" s="22">
        <v>2.044512370969538</v>
      </c>
      <c r="K15" s="22">
        <v>1.382705203464965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296024.33</v>
      </c>
      <c r="C17" s="25">
        <f aca="true" t="shared" si="2" ref="C17:K17">C18+C19+C20+C21+C22+C23+C24</f>
        <v>253653.99</v>
      </c>
      <c r="D17" s="25">
        <f t="shared" si="2"/>
        <v>876830.65</v>
      </c>
      <c r="E17" s="25">
        <f t="shared" si="2"/>
        <v>762360.23</v>
      </c>
      <c r="F17" s="25">
        <f t="shared" si="2"/>
        <v>750753.44</v>
      </c>
      <c r="G17" s="25">
        <f t="shared" si="2"/>
        <v>336040.6</v>
      </c>
      <c r="H17" s="25">
        <f t="shared" si="2"/>
        <v>179599.28999999998</v>
      </c>
      <c r="I17" s="25">
        <f t="shared" si="2"/>
        <v>262040.93999999994</v>
      </c>
      <c r="J17" s="25">
        <f t="shared" si="2"/>
        <v>226481.27000000002</v>
      </c>
      <c r="K17" s="25">
        <f t="shared" si="2"/>
        <v>386757</v>
      </c>
      <c r="L17" s="25">
        <f>L18+L19+L20+L21+L22+L23+L24</f>
        <v>4330541.74</v>
      </c>
      <c r="M17"/>
    </row>
    <row r="18" spans="1:13" ht="17.25" customHeight="1">
      <c r="A18" s="26" t="s">
        <v>24</v>
      </c>
      <c r="B18" s="33">
        <f aca="true" t="shared" si="3" ref="B18:K18">ROUND(B13*B7,2)</f>
        <v>211221.67</v>
      </c>
      <c r="C18" s="33">
        <f t="shared" si="3"/>
        <v>156323.74</v>
      </c>
      <c r="D18" s="33">
        <f t="shared" si="3"/>
        <v>528996.49</v>
      </c>
      <c r="E18" s="33">
        <f t="shared" si="3"/>
        <v>533746.26</v>
      </c>
      <c r="F18" s="33">
        <f t="shared" si="3"/>
        <v>462687.46</v>
      </c>
      <c r="G18" s="33">
        <f t="shared" si="3"/>
        <v>215322.16</v>
      </c>
      <c r="H18" s="33">
        <f t="shared" si="3"/>
        <v>103513.08</v>
      </c>
      <c r="I18" s="33">
        <f t="shared" si="3"/>
        <v>181105.81</v>
      </c>
      <c r="J18" s="33">
        <f t="shared" si="3"/>
        <v>113101.26</v>
      </c>
      <c r="K18" s="33">
        <f t="shared" si="3"/>
        <v>286755.27</v>
      </c>
      <c r="L18" s="33">
        <f aca="true" t="shared" si="4" ref="L18:L24">SUM(B18:K18)</f>
        <v>2792773.2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93960.02</v>
      </c>
      <c r="C19" s="33">
        <f t="shared" si="5"/>
        <v>105096.43</v>
      </c>
      <c r="D19" s="33">
        <f t="shared" si="5"/>
        <v>365471.79</v>
      </c>
      <c r="E19" s="33">
        <f t="shared" si="5"/>
        <v>243950.97</v>
      </c>
      <c r="F19" s="33">
        <f t="shared" si="5"/>
        <v>300168.25</v>
      </c>
      <c r="G19" s="33">
        <f t="shared" si="5"/>
        <v>127096.03</v>
      </c>
      <c r="H19" s="33">
        <f t="shared" si="5"/>
        <v>78161.1</v>
      </c>
      <c r="I19" s="33">
        <f t="shared" si="5"/>
        <v>88901.4</v>
      </c>
      <c r="J19" s="33">
        <f t="shared" si="5"/>
        <v>118135.67</v>
      </c>
      <c r="K19" s="33">
        <f t="shared" si="5"/>
        <v>109742.73</v>
      </c>
      <c r="L19" s="33">
        <f t="shared" si="4"/>
        <v>1630684.39</v>
      </c>
      <c r="M19"/>
    </row>
    <row r="20" spans="1:13" ht="17.25" customHeight="1">
      <c r="A20" s="27" t="s">
        <v>26</v>
      </c>
      <c r="B20" s="33">
        <v>763.26</v>
      </c>
      <c r="C20" s="33">
        <v>3095.44</v>
      </c>
      <c r="D20" s="33">
        <v>18055.77</v>
      </c>
      <c r="E20" s="33">
        <v>13823.45</v>
      </c>
      <c r="F20" s="33">
        <v>18848.48</v>
      </c>
      <c r="G20" s="33">
        <v>9343.91</v>
      </c>
      <c r="H20" s="33">
        <v>6393.8</v>
      </c>
      <c r="I20" s="33">
        <v>3773.89</v>
      </c>
      <c r="J20" s="33">
        <v>6021.26</v>
      </c>
      <c r="K20" s="33">
        <v>8353.44</v>
      </c>
      <c r="L20" s="33">
        <f t="shared" si="4"/>
        <v>88472.7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-110.32</v>
      </c>
      <c r="J23" s="33">
        <v>0</v>
      </c>
      <c r="K23" s="33">
        <v>0</v>
      </c>
      <c r="L23" s="33">
        <f t="shared" si="4"/>
        <v>-110.32</v>
      </c>
      <c r="M23"/>
    </row>
    <row r="24" spans="1:13" ht="17.25" customHeight="1">
      <c r="A24" s="27" t="s">
        <v>74</v>
      </c>
      <c r="B24" s="33">
        <v>-11244.48</v>
      </c>
      <c r="C24" s="33">
        <v>-10861.62</v>
      </c>
      <c r="D24" s="33">
        <v>-38341.12</v>
      </c>
      <c r="E24" s="33">
        <v>-29160.45</v>
      </c>
      <c r="F24" s="33">
        <v>-32274.61</v>
      </c>
      <c r="G24" s="33">
        <v>-15721.5</v>
      </c>
      <c r="H24" s="33">
        <v>-9792.55</v>
      </c>
      <c r="I24" s="33">
        <v>-12953.7</v>
      </c>
      <c r="J24" s="33">
        <v>-13424.64</v>
      </c>
      <c r="K24" s="33">
        <v>-19418.3</v>
      </c>
      <c r="L24" s="33">
        <f t="shared" si="4"/>
        <v>-193192.96999999997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-55454.24</v>
      </c>
      <c r="C27" s="33">
        <f t="shared" si="6"/>
        <v>-20891.2</v>
      </c>
      <c r="D27" s="33">
        <f t="shared" si="6"/>
        <v>-60896</v>
      </c>
      <c r="E27" s="33">
        <f t="shared" si="6"/>
        <v>-66220.7</v>
      </c>
      <c r="F27" s="33">
        <f t="shared" si="6"/>
        <v>-51625.2</v>
      </c>
      <c r="G27" s="33">
        <f t="shared" si="6"/>
        <v>-24578.4</v>
      </c>
      <c r="H27" s="33">
        <f t="shared" si="6"/>
        <v>-24613.3</v>
      </c>
      <c r="I27" s="33">
        <f t="shared" si="6"/>
        <v>-14550.8</v>
      </c>
      <c r="J27" s="33">
        <f t="shared" si="6"/>
        <v>-9499.6</v>
      </c>
      <c r="K27" s="33">
        <f t="shared" si="6"/>
        <v>-32872.4</v>
      </c>
      <c r="L27" s="33">
        <f aca="true" t="shared" si="7" ref="L27:L33">SUM(B27:K27)</f>
        <v>-361201.84</v>
      </c>
      <c r="M27"/>
    </row>
    <row r="28" spans="1:13" ht="18.75" customHeight="1">
      <c r="A28" s="27" t="s">
        <v>30</v>
      </c>
      <c r="B28" s="33">
        <f>B29+B30+B31+B32</f>
        <v>-16482.4</v>
      </c>
      <c r="C28" s="33">
        <f aca="true" t="shared" si="8" ref="C28:K28">C29+C30+C31+C32</f>
        <v>-20891.2</v>
      </c>
      <c r="D28" s="33">
        <f t="shared" si="8"/>
        <v>-60896</v>
      </c>
      <c r="E28" s="33">
        <f t="shared" si="8"/>
        <v>-57332</v>
      </c>
      <c r="F28" s="33">
        <f t="shared" si="8"/>
        <v>-51625.2</v>
      </c>
      <c r="G28" s="33">
        <f t="shared" si="8"/>
        <v>-24578.4</v>
      </c>
      <c r="H28" s="33">
        <f t="shared" si="8"/>
        <v>-9336.8</v>
      </c>
      <c r="I28" s="33">
        <f t="shared" si="8"/>
        <v>-14550.8</v>
      </c>
      <c r="J28" s="33">
        <f t="shared" si="8"/>
        <v>-9499.6</v>
      </c>
      <c r="K28" s="33">
        <f t="shared" si="8"/>
        <v>-32872.4</v>
      </c>
      <c r="L28" s="33">
        <f t="shared" si="7"/>
        <v>-298064.8</v>
      </c>
      <c r="M28"/>
    </row>
    <row r="29" spans="1:13" s="36" customFormat="1" ht="18.75" customHeight="1">
      <c r="A29" s="34" t="s">
        <v>58</v>
      </c>
      <c r="B29" s="33">
        <f>-ROUND((B9)*$E$3,2)</f>
        <v>-16482.4</v>
      </c>
      <c r="C29" s="33">
        <f aca="true" t="shared" si="9" ref="C29:K29">-ROUND((C9)*$E$3,2)</f>
        <v>-20891.2</v>
      </c>
      <c r="D29" s="33">
        <f t="shared" si="9"/>
        <v>-60896</v>
      </c>
      <c r="E29" s="33">
        <f t="shared" si="9"/>
        <v>-57332</v>
      </c>
      <c r="F29" s="33">
        <f t="shared" si="9"/>
        <v>-51625.2</v>
      </c>
      <c r="G29" s="33">
        <f t="shared" si="9"/>
        <v>-24578.4</v>
      </c>
      <c r="H29" s="33">
        <f t="shared" si="9"/>
        <v>-9336.8</v>
      </c>
      <c r="I29" s="33">
        <f t="shared" si="9"/>
        <v>-14550.8</v>
      </c>
      <c r="J29" s="33">
        <f t="shared" si="9"/>
        <v>-9499.6</v>
      </c>
      <c r="K29" s="33">
        <f t="shared" si="9"/>
        <v>-32872.4</v>
      </c>
      <c r="L29" s="33">
        <f t="shared" si="7"/>
        <v>-298064.8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/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240570.09000000003</v>
      </c>
      <c r="C48" s="41">
        <f aca="true" t="shared" si="12" ref="C48:K48">IF(C17+C27+C40+C49&lt;0,0,C17+C27+C49)</f>
        <v>232762.78999999998</v>
      </c>
      <c r="D48" s="41">
        <f t="shared" si="12"/>
        <v>815934.65</v>
      </c>
      <c r="E48" s="41">
        <f t="shared" si="12"/>
        <v>696139.53</v>
      </c>
      <c r="F48" s="41">
        <f t="shared" si="12"/>
        <v>699128.24</v>
      </c>
      <c r="G48" s="41">
        <f t="shared" si="12"/>
        <v>0</v>
      </c>
      <c r="H48" s="41">
        <f t="shared" si="12"/>
        <v>154985.99</v>
      </c>
      <c r="I48" s="41">
        <f t="shared" si="12"/>
        <v>247490.13999999996</v>
      </c>
      <c r="J48" s="41">
        <f t="shared" si="12"/>
        <v>216981.67</v>
      </c>
      <c r="K48" s="41">
        <f t="shared" si="12"/>
        <v>353884.6</v>
      </c>
      <c r="L48" s="42">
        <f>SUM(B48:K48)</f>
        <v>3657877.7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33">
        <v>-694094.4500000001</v>
      </c>
      <c r="H49" s="18">
        <v>0</v>
      </c>
      <c r="I49" s="18">
        <v>0</v>
      </c>
      <c r="J49" s="18">
        <v>0</v>
      </c>
      <c r="K49" s="18">
        <v>0</v>
      </c>
      <c r="L49" s="33">
        <f>SUM(C49:K49)</f>
        <v>-694094.4500000001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-382632.2500000001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33">
        <f>SUM(C50:K50)</f>
        <v>-382632.2500000001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240570.09</v>
      </c>
      <c r="C54" s="41">
        <f aca="true" t="shared" si="14" ref="C54:J54">SUM(C55:C66)</f>
        <v>232762.79</v>
      </c>
      <c r="D54" s="41">
        <f t="shared" si="14"/>
        <v>815934.64</v>
      </c>
      <c r="E54" s="41">
        <f t="shared" si="14"/>
        <v>696139.54</v>
      </c>
      <c r="F54" s="41">
        <f t="shared" si="14"/>
        <v>699128.24</v>
      </c>
      <c r="G54" s="41">
        <f t="shared" si="14"/>
        <v>0</v>
      </c>
      <c r="H54" s="41">
        <f t="shared" si="14"/>
        <v>154985.98</v>
      </c>
      <c r="I54" s="41">
        <f>SUM(I55:I69)</f>
        <v>247490.13999999996</v>
      </c>
      <c r="J54" s="41">
        <f t="shared" si="14"/>
        <v>216981.67</v>
      </c>
      <c r="K54" s="41">
        <f>SUM(K55:K68)</f>
        <v>353884.6</v>
      </c>
      <c r="L54" s="46">
        <f>SUM(B54:K54)</f>
        <v>3657877.69</v>
      </c>
      <c r="M54" s="40"/>
    </row>
    <row r="55" spans="1:13" ht="18.75" customHeight="1">
      <c r="A55" s="47" t="s">
        <v>51</v>
      </c>
      <c r="B55" s="48">
        <v>240570.09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240570.09</v>
      </c>
      <c r="M55" s="40"/>
    </row>
    <row r="56" spans="1:12" ht="18.75" customHeight="1">
      <c r="A56" s="47" t="s">
        <v>61</v>
      </c>
      <c r="B56" s="17">
        <v>0</v>
      </c>
      <c r="C56" s="48">
        <v>203108.81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203108.81</v>
      </c>
    </row>
    <row r="57" spans="1:12" ht="18.75" customHeight="1">
      <c r="A57" s="47" t="s">
        <v>62</v>
      </c>
      <c r="B57" s="17">
        <v>0</v>
      </c>
      <c r="C57" s="48">
        <v>29653.98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29653.98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815934.64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815934.64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696139.54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696139.54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699128.24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699128.24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0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154985.98</v>
      </c>
      <c r="I62" s="17">
        <v>0</v>
      </c>
      <c r="J62" s="17">
        <v>0</v>
      </c>
      <c r="K62" s="17">
        <v>0</v>
      </c>
      <c r="L62" s="46">
        <f t="shared" si="15"/>
        <v>154985.98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216981.67</v>
      </c>
      <c r="K64" s="17">
        <v>0</v>
      </c>
      <c r="L64" s="46">
        <f t="shared" si="15"/>
        <v>216981.67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186107.91</v>
      </c>
      <c r="L65" s="46">
        <f t="shared" si="15"/>
        <v>186107.91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167776.69</v>
      </c>
      <c r="L66" s="46">
        <f t="shared" si="15"/>
        <v>167776.69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247490.13999999996</v>
      </c>
      <c r="J69" s="52">
        <v>0</v>
      </c>
      <c r="K69" s="52">
        <v>0</v>
      </c>
      <c r="L69" s="51">
        <f>SUM(B69:K69)</f>
        <v>247490.13999999996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2020-10-16T20:07:52Z</dcterms:modified>
  <cp:category/>
  <cp:version/>
  <cp:contentType/>
  <cp:contentStatus/>
</cp:coreProperties>
</file>