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<sst xmlns="http://schemas.openxmlformats.org/spreadsheetml/2006/main" count="79" uniqueCount="78">
  <si>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</si>
  <si>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</si>
  <si>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</si>
  <si>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</si>
  <si>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</si>
  <si>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</si>
  <si>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</si>
  <si>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</si>
  <si>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</si>
  <si>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</si>
  <si>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</si>
  <si>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</si>
  <si>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</si>
  <si>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</si>
  <si>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</si>
  <si>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</si>
  <si>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</si>
  <si>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</si>
  <si>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</si>
  <si>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</si>
  <si>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</si>
  <si>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</si>
  <si>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</si>
  <si>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</si>
  <si>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</si>
  <si>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</si>
  <si>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</si>
  <si>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</si>
  <si>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</si>
  <si>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</si>
  <si>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</si>
  <si>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</si>
  <si>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</si>
  <si>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</si>
  <si>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</si>
  <si>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</si>
  <si>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</si>
  <si>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</si>
  <si>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</si>
  <si>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</si>
  <si>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</si>
  <si>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</si>
  <si>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</si>
  <si>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</si>
  <si>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</si>
  <si>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</si>
  <si>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</si>
  <si>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</si>
  <si>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</si>
  <si>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</si>
  <si>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</si>
  <si>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</si>
  <si>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</si>
  <si>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</si>
  <si>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</si>
  <si>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</si>
  <si>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</si>
  <si>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</si>
  <si>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</si>
  <si>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</si>
  <si>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</si>
  <si>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</si>
  <si>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</si>
  <si>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</si>
  <si>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</si>
  <si>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</si>
  <si>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</si>
  <si>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</si>
  <si>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</si>
  <si>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</si>
  <si>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</si>
  <si>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</si>
  <si>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</si>
  <si>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</si>
  <si>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</si>
  <si>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</si>
  <si>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08/10/20 - VENCIMENTO 16/10/20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</si>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</sst>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60305</v>
      </c>
      <c r="C7" s="10">
        <f>C8+C11</f>
        <v>78932</v>
      </c>
      <c r="D7" s="10">
        <f aca="true" t="shared" si="0" ref="D7:K7">D8+D11</f>
        <v>215285</v>
      </c>
      <c r="E7" s="10">
        <f t="shared" si="0"/>
        <v>196810</v>
      </c>
      <c r="F7" s="10">
        <f t="shared" si="0"/>
        <v>205116</v>
      </c>
      <c r="G7" s="10">
        <f t="shared" si="0"/>
        <v>101563</v>
      </c>
      <c r="H7" s="10">
        <f t="shared" si="0"/>
        <v>50991</v>
      </c>
      <c r="I7" s="10">
        <f t="shared" si="0"/>
        <v>92792</v>
      </c>
      <c r="J7" s="10">
        <f t="shared" si="0"/>
        <v>68301</v>
      </c>
      <c r="K7" s="10">
        <f t="shared" si="0"/>
        <v>155439</v>
      </c>
      <c r="L7" s="10">
        <f>SUM(B7:K7)</f>
        <v>1225534</v>
      </c>
      <c r="M7" s="11"/>
    </row>
    <row r="8" spans="1:13" ht="17.25" customHeight="1">
      <c r="A8" s="12" t="s">
        <v>18</v>
      </c>
      <c r="B8" s="13">
        <f>B9+B10</f>
        <v>4254</v>
      </c>
      <c r="C8" s="13">
        <f aca="true" t="shared" si="1" ref="C8:K8">C9+C10</f>
        <v>5746</v>
      </c>
      <c r="D8" s="13">
        <f t="shared" si="1"/>
        <v>15518</v>
      </c>
      <c r="E8" s="13">
        <f t="shared" si="1"/>
        <v>13247</v>
      </c>
      <c r="F8" s="13">
        <f t="shared" si="1"/>
        <v>12521</v>
      </c>
      <c r="G8" s="13">
        <f t="shared" si="1"/>
        <v>7623</v>
      </c>
      <c r="H8" s="13">
        <f t="shared" si="1"/>
        <v>3378</v>
      </c>
      <c r="I8" s="13">
        <f t="shared" si="1"/>
        <v>4668</v>
      </c>
      <c r="J8" s="13">
        <f t="shared" si="1"/>
        <v>3989</v>
      </c>
      <c r="K8" s="13">
        <f t="shared" si="1"/>
        <v>9659</v>
      </c>
      <c r="L8" s="13">
        <f>SUM(B8:K8)</f>
        <v>80603</v>
      </c>
      <c r="M8"/>
    </row>
    <row r="9" spans="1:13" ht="17.25" customHeight="1">
      <c r="A9" s="14" t="s">
        <v>19</v>
      </c>
      <c r="B9" s="15">
        <v>4253</v>
      </c>
      <c r="C9" s="15">
        <v>5746</v>
      </c>
      <c r="D9" s="15">
        <v>15518</v>
      </c>
      <c r="E9" s="15">
        <v>13247</v>
      </c>
      <c r="F9" s="15">
        <v>12521</v>
      </c>
      <c r="G9" s="15">
        <v>7623</v>
      </c>
      <c r="H9" s="15">
        <v>3378</v>
      </c>
      <c r="I9" s="15">
        <v>4668</v>
      </c>
      <c r="J9" s="15">
        <v>3989</v>
      </c>
      <c r="K9" s="15">
        <v>9659</v>
      </c>
      <c r="L9" s="13">
        <f>SUM(B9:K9)</f>
        <v>80602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56051</v>
      </c>
      <c r="C11" s="15">
        <v>73186</v>
      </c>
      <c r="D11" s="15">
        <v>199767</v>
      </c>
      <c r="E11" s="15">
        <v>183563</v>
      </c>
      <c r="F11" s="15">
        <v>192595</v>
      </c>
      <c r="G11" s="15">
        <v>93940</v>
      </c>
      <c r="H11" s="15">
        <v>47613</v>
      </c>
      <c r="I11" s="15">
        <v>88124</v>
      </c>
      <c r="J11" s="15">
        <v>64312</v>
      </c>
      <c r="K11" s="15">
        <v>145780</v>
      </c>
      <c r="L11" s="13">
        <f>SUM(B11:K11)</f>
        <v>1144931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1.347302489947189</v>
      </c>
      <c r="C15" s="22">
        <v>1.534038454456866</v>
      </c>
      <c r="D15" s="22">
        <v>1.545626517201157</v>
      </c>
      <c r="E15" s="22">
        <v>1.345366250862231</v>
      </c>
      <c r="F15" s="22">
        <v>1.544213817132565</v>
      </c>
      <c r="G15" s="22">
        <v>1.589630452377277</v>
      </c>
      <c r="H15" s="22">
        <v>1.59433437707826</v>
      </c>
      <c r="I15" s="22">
        <v>1.479627989918924</v>
      </c>
      <c r="J15" s="22">
        <v>1.893695982790333</v>
      </c>
      <c r="K15" s="22">
        <v>1.387708522023649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459497.22</v>
      </c>
      <c r="C17" s="25">
        <f aca="true" t="shared" si="2" ref="C17:K17">C18+C19+C20+C21+C22+C23+C24</f>
        <v>369486.33</v>
      </c>
      <c r="D17" s="25">
        <f t="shared" si="2"/>
        <v>1212581.3499999999</v>
      </c>
      <c r="E17" s="25">
        <f t="shared" si="2"/>
        <v>976710.84</v>
      </c>
      <c r="F17" s="25">
        <f t="shared" si="2"/>
        <v>1040196.5299999999</v>
      </c>
      <c r="G17" s="25">
        <f t="shared" si="2"/>
        <v>587254.62</v>
      </c>
      <c r="H17" s="25">
        <f t="shared" si="2"/>
        <v>325409.39999999997</v>
      </c>
      <c r="I17" s="25">
        <f t="shared" si="2"/>
        <v>449175.54</v>
      </c>
      <c r="J17" s="25">
        <f t="shared" si="2"/>
        <v>461857.49999999994</v>
      </c>
      <c r="K17" s="25">
        <f t="shared" si="2"/>
        <v>625883.9400000001</v>
      </c>
      <c r="L17" s="25">
        <f>L18+L19+L20+L21+L22+L23+L24</f>
        <v>6508053.269999999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347133.67</v>
      </c>
      <c r="C18" s="33">
        <f t="shared" si="3"/>
        <v>244815.49</v>
      </c>
      <c r="D18" s="33">
        <f t="shared" si="3"/>
        <v>795219.73</v>
      </c>
      <c r="E18" s="33">
        <f t="shared" si="3"/>
        <v>735203.44</v>
      </c>
      <c r="F18" s="33">
        <f t="shared" si="3"/>
        <v>678277.59</v>
      </c>
      <c r="G18" s="33">
        <f t="shared" si="3"/>
        <v>369049.47</v>
      </c>
      <c r="H18" s="33">
        <f t="shared" si="3"/>
        <v>204147.57</v>
      </c>
      <c r="I18" s="33">
        <f t="shared" si="3"/>
        <v>308561.24</v>
      </c>
      <c r="J18" s="33">
        <f t="shared" si="3"/>
        <v>244544.9</v>
      </c>
      <c r="K18" s="33">
        <f t="shared" si="3"/>
        <v>454394.83</v>
      </c>
      <c r="L18" s="33">
        <f aca="true" t="shared" si="4" ref="L18:L24">SUM(B18:K18)</f>
        <v>4381347.929999999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120560.39</v>
      </c>
      <c r="C19" s="33">
        <f t="shared" si="5"/>
        <v>130740.89</v>
      </c>
      <c r="D19" s="33">
        <f t="shared" si="5"/>
        <v>433892.97</v>
      </c>
      <c r="E19" s="33">
        <f t="shared" si="5"/>
        <v>253914.46</v>
      </c>
      <c r="F19" s="33">
        <f t="shared" si="5"/>
        <v>369128.04</v>
      </c>
      <c r="G19" s="33">
        <f t="shared" si="5"/>
        <v>217602.81</v>
      </c>
      <c r="H19" s="33">
        <f t="shared" si="5"/>
        <v>121331.92</v>
      </c>
      <c r="I19" s="33">
        <f t="shared" si="5"/>
        <v>147994.61</v>
      </c>
      <c r="J19" s="33">
        <f t="shared" si="5"/>
        <v>218548.79</v>
      </c>
      <c r="K19" s="33">
        <f t="shared" si="5"/>
        <v>176172.75</v>
      </c>
      <c r="L19" s="33">
        <f t="shared" si="4"/>
        <v>2189887.63</v>
      </c>
      <c r="M19"/>
    </row>
    <row r="20" spans="1:13" ht="17.25" customHeight="1">
      <c r="A20" s="27" t="s">
        <v>26</v>
      </c>
      <c r="B20" s="33">
        <v>1731.73</v>
      </c>
      <c r="C20" s="33">
        <v>4791.57</v>
      </c>
      <c r="D20" s="33">
        <v>19162.05</v>
      </c>
      <c r="E20" s="33">
        <v>16749.28</v>
      </c>
      <c r="F20" s="33">
        <v>23741.65</v>
      </c>
      <c r="G20" s="33">
        <v>16334.99</v>
      </c>
      <c r="H20" s="33">
        <v>8398.6</v>
      </c>
      <c r="I20" s="33">
        <v>4325.13</v>
      </c>
      <c r="J20" s="33">
        <v>9540.73</v>
      </c>
      <c r="K20" s="33">
        <v>13416.36</v>
      </c>
      <c r="L20" s="33">
        <f t="shared" si="4"/>
        <v>118192.09000000001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-11252.43</v>
      </c>
      <c r="C24" s="33">
        <v>-10861.62</v>
      </c>
      <c r="D24" s="33">
        <v>-38341.12</v>
      </c>
      <c r="E24" s="33">
        <v>-29156.34</v>
      </c>
      <c r="F24" s="33">
        <v>-32274.61</v>
      </c>
      <c r="G24" s="33">
        <v>-15732.65</v>
      </c>
      <c r="H24" s="33">
        <v>-9792.55</v>
      </c>
      <c r="I24" s="33">
        <v>-13029.3</v>
      </c>
      <c r="J24" s="33">
        <v>-13424.64</v>
      </c>
      <c r="K24" s="33">
        <v>-19423.86</v>
      </c>
      <c r="L24" s="33">
        <f t="shared" si="4"/>
        <v>-193289.12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-57685.03999999999</v>
      </c>
      <c r="C27" s="33">
        <f t="shared" si="6"/>
        <v>-25821.600000000002</v>
      </c>
      <c r="D27" s="33">
        <f t="shared" si="6"/>
        <v>-68279.2</v>
      </c>
      <c r="E27" s="33">
        <f t="shared" si="6"/>
        <v>-67175.5</v>
      </c>
      <c r="F27" s="33">
        <f t="shared" si="6"/>
        <v>-55092.4</v>
      </c>
      <c r="G27" s="33">
        <f t="shared" si="6"/>
        <v>-1819541.2</v>
      </c>
      <c r="H27" s="33">
        <f t="shared" si="6"/>
        <v>-32849.18</v>
      </c>
      <c r="I27" s="33">
        <f t="shared" si="6"/>
        <v>-30217.11</v>
      </c>
      <c r="J27" s="33">
        <f t="shared" si="6"/>
        <v>-17551.6</v>
      </c>
      <c r="K27" s="33">
        <f t="shared" si="6"/>
        <v>-42499.6</v>
      </c>
      <c r="L27" s="33">
        <f aca="true" t="shared" si="7" ref="L27:L33">SUM(B27:K27)</f>
        <v>-2216712.43</v>
      </c>
      <c r="M27"/>
    </row>
    <row r="28" spans="1:13" ht="18.75" customHeight="1">
      <c r="A28" s="27" t="s">
        <v>30</v>
      </c>
      <c r="B28" s="33">
        <f>B29+B30+B31+B32</f>
        <v>-18713.2</v>
      </c>
      <c r="C28" s="33">
        <f aca="true" t="shared" si="8" ref="C28:K28">C29+C30+C31+C32</f>
        <v>-25282.4</v>
      </c>
      <c r="D28" s="33">
        <f t="shared" si="8"/>
        <v>-68279.2</v>
      </c>
      <c r="E28" s="33">
        <f t="shared" si="8"/>
        <v>-58286.8</v>
      </c>
      <c r="F28" s="33">
        <f t="shared" si="8"/>
        <v>-55092.4</v>
      </c>
      <c r="G28" s="33">
        <f t="shared" si="8"/>
        <v>-33541.2</v>
      </c>
      <c r="H28" s="33">
        <f t="shared" si="8"/>
        <v>-14863.2</v>
      </c>
      <c r="I28" s="33">
        <f t="shared" si="8"/>
        <v>-30217.11</v>
      </c>
      <c r="J28" s="33">
        <f t="shared" si="8"/>
        <v>-17551.6</v>
      </c>
      <c r="K28" s="33">
        <f t="shared" si="8"/>
        <v>-42499.6</v>
      </c>
      <c r="L28" s="33">
        <f t="shared" si="7"/>
        <v>-364326.70999999996</v>
      </c>
      <c r="M28"/>
    </row>
    <row r="29" spans="1:13" s="36" customFormat="1" ht="18.75" customHeight="1">
      <c r="A29" s="34" t="s">
        <v>58</v>
      </c>
      <c r="B29" s="33">
        <f>-ROUND((B9)*$E$3,2)</f>
        <v>-18713.2</v>
      </c>
      <c r="C29" s="33">
        <f aca="true" t="shared" si="9" ref="C29:K29">-ROUND((C9)*$E$3,2)</f>
        <v>-25282.4</v>
      </c>
      <c r="D29" s="33">
        <f t="shared" si="9"/>
        <v>-68279.2</v>
      </c>
      <c r="E29" s="33">
        <f t="shared" si="9"/>
        <v>-58286.8</v>
      </c>
      <c r="F29" s="33">
        <f t="shared" si="9"/>
        <v>-55092.4</v>
      </c>
      <c r="G29" s="33">
        <f t="shared" si="9"/>
        <v>-33541.2</v>
      </c>
      <c r="H29" s="33">
        <f t="shared" si="9"/>
        <v>-14863.2</v>
      </c>
      <c r="I29" s="33">
        <f t="shared" si="9"/>
        <v>-20539.2</v>
      </c>
      <c r="J29" s="33">
        <f t="shared" si="9"/>
        <v>-17551.6</v>
      </c>
      <c r="K29" s="33">
        <f t="shared" si="9"/>
        <v>-42499.6</v>
      </c>
      <c r="L29" s="33">
        <f t="shared" si="7"/>
        <v>-354648.8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-9661.02</v>
      </c>
      <c r="J32" s="17">
        <v>0</v>
      </c>
      <c r="K32" s="17">
        <v>0</v>
      </c>
      <c r="L32" s="33">
        <f t="shared" si="7"/>
        <v>-9661.02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-539.2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-1786000</v>
      </c>
      <c r="H33" s="38">
        <f t="shared" si="10"/>
        <v>-17985.98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-1852385.72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33">
        <v>-539.2</v>
      </c>
      <c r="D41" s="17">
        <v>0</v>
      </c>
      <c r="E41" s="17">
        <v>0</v>
      </c>
      <c r="F41" s="17">
        <v>0</v>
      </c>
      <c r="G41" s="17">
        <v>0</v>
      </c>
      <c r="H41" s="33">
        <v>-2709.48</v>
      </c>
      <c r="I41" s="17">
        <v>0</v>
      </c>
      <c r="J41" s="17">
        <v>0</v>
      </c>
      <c r="K41" s="17">
        <v>0</v>
      </c>
      <c r="L41" s="33">
        <f t="shared" si="11"/>
        <v>-3248.6800000000003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-1786000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-1786000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401812.18</v>
      </c>
      <c r="C48" s="41">
        <f aca="true" t="shared" si="12" ref="C48:K48">IF(C17+C27+C40+C49&lt;0,0,C17+C27+C49)</f>
        <v>343664.73000000004</v>
      </c>
      <c r="D48" s="41">
        <f t="shared" si="12"/>
        <v>1144302.15</v>
      </c>
      <c r="E48" s="41">
        <f t="shared" si="12"/>
        <v>909535.34</v>
      </c>
      <c r="F48" s="41">
        <f t="shared" si="12"/>
        <v>985104.1299999999</v>
      </c>
      <c r="G48" s="41">
        <f t="shared" si="12"/>
        <v>0</v>
      </c>
      <c r="H48" s="41">
        <f t="shared" si="12"/>
        <v>292560.22</v>
      </c>
      <c r="I48" s="41">
        <f t="shared" si="12"/>
        <v>418958.43</v>
      </c>
      <c r="J48" s="41">
        <f t="shared" si="12"/>
        <v>444305.89999999997</v>
      </c>
      <c r="K48" s="41">
        <f t="shared" si="12"/>
        <v>583384.3400000001</v>
      </c>
      <c r="L48" s="42">
        <f>SUM(B48:K48)</f>
        <v>5523627.42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-1232286.58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-1232286.58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401812.18</v>
      </c>
      <c r="C54" s="41">
        <f aca="true" t="shared" si="14" ref="C54:J54">SUM(C55:C66)</f>
        <v>343664.73</v>
      </c>
      <c r="D54" s="41">
        <f t="shared" si="14"/>
        <v>1144302.16</v>
      </c>
      <c r="E54" s="41">
        <f t="shared" si="14"/>
        <v>909535.33</v>
      </c>
      <c r="F54" s="41">
        <f t="shared" si="14"/>
        <v>985104.12</v>
      </c>
      <c r="G54" s="41">
        <f t="shared" si="14"/>
        <v>0</v>
      </c>
      <c r="H54" s="41">
        <f t="shared" si="14"/>
        <v>292560.21</v>
      </c>
      <c r="I54" s="41">
        <f>SUM(I55:I69)</f>
        <v>418958.43</v>
      </c>
      <c r="J54" s="41">
        <f t="shared" si="14"/>
        <v>444305.89999999997</v>
      </c>
      <c r="K54" s="41">
        <f>SUM(K55:K68)</f>
        <v>583384.35</v>
      </c>
      <c r="L54" s="46">
        <f>SUM(B54:K54)</f>
        <v>5523627.41</v>
      </c>
      <c r="M54" s="40"/>
    </row>
    <row r="55" spans="1:13" ht="18.75" customHeight="1">
      <c r="A55" s="47" t="s">
        <v>51</v>
      </c>
      <c r="B55" s="48">
        <v>356286.86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356286.86</v>
      </c>
      <c r="M55" s="40"/>
    </row>
    <row r="56" spans="1:12" ht="18.75" customHeight="1">
      <c r="A56" s="47" t="s">
        <v>61</v>
      </c>
      <c r="B56" s="17">
        <v>0</v>
      </c>
      <c r="C56" s="48">
        <v>300088.04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300088.04</v>
      </c>
    </row>
    <row r="57" spans="1:12" ht="18.75" customHeight="1">
      <c r="A57" s="47" t="s">
        <v>62</v>
      </c>
      <c r="B57" s="17">
        <v>0</v>
      </c>
      <c r="C57" s="48">
        <v>43576.69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43576.69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1144302.16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1144302.16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909535.33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909535.33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985104.12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985104.12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0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292560.21</v>
      </c>
      <c r="I62" s="17">
        <v>0</v>
      </c>
      <c r="J62" s="17">
        <v>0</v>
      </c>
      <c r="K62" s="17">
        <v>0</v>
      </c>
      <c r="L62" s="46">
        <f t="shared" si="15"/>
        <v>292560.21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444305.89999999997</v>
      </c>
      <c r="K64" s="17">
        <v>0</v>
      </c>
      <c r="L64" s="46">
        <f t="shared" si="15"/>
        <v>444305.89999999997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279849.47</v>
      </c>
      <c r="L65" s="46">
        <f t="shared" si="15"/>
        <v>279849.47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221044.33</v>
      </c>
      <c r="L66" s="46">
        <f t="shared" si="15"/>
        <v>221044.33</v>
      </c>
    </row>
    <row r="67" spans="1:12" ht="18.75" customHeight="1">
      <c r="A67" s="47" t="s">
        <v>71</v>
      </c>
      <c r="B67" s="48">
        <v>45525.32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45525.32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82490.55</v>
      </c>
      <c r="L68" s="46">
        <f>SUM(B68:K68)</f>
        <v>82490.55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418958.43</v>
      </c>
      <c r="J69" s="52">
        <v>0</v>
      </c>
      <c r="K69" s="52">
        <v>0</v>
      </c>
      <c r="L69" s="51">
        <f>SUM(B69:K69)</f>
        <v>418958.43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2020-10-15T18:49:09Z</dcterms:modified>
  <cp:category/>
  <cp:version/>
  <cp:contentType/>
  <cp:contentStatus/>
</cp:coreProperties>
</file>