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<sst xmlns="http://schemas.openxmlformats.org/spreadsheetml/2006/main" count="82" uniqueCount="81">
  <si>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</si>
  <si>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</si>
  <si>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</si>
  <si>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</si>
  <si>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</si>
  <si>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</si>
  <si>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</si>
  <si>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</si>
  <si>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</si>
  <si>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</si>
  <si>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</si>
  <si>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</si>
  <si>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</si>
  <si>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</si>
  <si>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</si>
  <si>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</si>
  <si>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</si>
  <si>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</si>
  <si>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</si>
  <si>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</si>
  <si>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</si>
  <si>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</si>
  <si>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</si>
  <si>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</si>
  <si>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</si>
  <si>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</si>
  <si>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</si>
  <si>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</si>
  <si>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</si>
  <si>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</si>
  <si>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</si>
  <si>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</si>
  <si>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</si>
  <si>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</si>
  <si>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</si>
  <si>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</si>
  <si>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</si>
  <si>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</si>
  <si>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</si>
  <si>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</si>
  <si>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</si>
  <si>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</si>
  <si>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</si>
  <si>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</si>
  <si>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</si>
  <si>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</si>
  <si>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</si>
  <si>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</si>
  <si>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</si>
  <si>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</si>
  <si>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</si>
  <si>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</si>
  <si>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</si>
  <si>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</si>
  <si>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</si>
  <si>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</si>
  <si>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</si>
  <si>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</si>
  <si>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</si>
  <si>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</si>
  <si>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</si>
  <si>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</si>
  <si>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</si>
  <si>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</si>
  <si>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</si>
  <si>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</si>
  <si>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</si>
  <si>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</si>
  <si>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</si>
  <si>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</si>
  <si>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</si>
  <si>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</si>
  <si>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</si>
  <si>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</si>
  <si>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</si>
  <si>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07/10/20 - VENCIMENTO 15/10/20</t>
  </si>
  <si>
    <t>7.15. Consórcio KBPX</t>
  </si>
  <si>
    <t>¹ Frota parada de set/20.</t>
  </si>
  <si>
    <t>5.3. Revisão de Remuneração pelo Transporte Coletivo ¹</t>
  </si>
  <si>
    <t xml:space="preserve">  Energia para tração jul e ago/20 (AR0).</t>
  </si>
  <si>
    <t xml:space="preserve">  Aposentados mai a jul/20 (AR4).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</si>
</sst>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44" fontId="33" fillId="0" borderId="16" xfId="0" applyNumberFormat="1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63506</v>
      </c>
      <c r="C7" s="10">
        <f>C8+C11</f>
        <v>80017</v>
      </c>
      <c r="D7" s="10">
        <f aca="true" t="shared" si="0" ref="D7:K7">D8+D11</f>
        <v>222171</v>
      </c>
      <c r="E7" s="10">
        <f t="shared" si="0"/>
        <v>206017</v>
      </c>
      <c r="F7" s="10">
        <f t="shared" si="0"/>
        <v>201576</v>
      </c>
      <c r="G7" s="10">
        <f t="shared" si="0"/>
        <v>104863</v>
      </c>
      <c r="H7" s="10">
        <f t="shared" si="0"/>
        <v>53147</v>
      </c>
      <c r="I7" s="10">
        <f t="shared" si="0"/>
        <v>94772</v>
      </c>
      <c r="J7" s="10">
        <f t="shared" si="0"/>
        <v>68380</v>
      </c>
      <c r="K7" s="10">
        <f t="shared" si="0"/>
        <v>161171</v>
      </c>
      <c r="L7" s="10">
        <f>SUM(B7:K7)</f>
        <v>1255620</v>
      </c>
      <c r="M7" s="11"/>
    </row>
    <row r="8" spans="1:13" ht="17.25" customHeight="1">
      <c r="A8" s="12" t="s">
        <v>18</v>
      </c>
      <c r="B8" s="13">
        <f>B9+B10</f>
        <v>4458</v>
      </c>
      <c r="C8" s="13">
        <f aca="true" t="shared" si="1" ref="C8:K8">C9+C10</f>
        <v>5644</v>
      </c>
      <c r="D8" s="13">
        <f t="shared" si="1"/>
        <v>15867</v>
      </c>
      <c r="E8" s="13">
        <f t="shared" si="1"/>
        <v>13646</v>
      </c>
      <c r="F8" s="13">
        <f t="shared" si="1"/>
        <v>12179</v>
      </c>
      <c r="G8" s="13">
        <f t="shared" si="1"/>
        <v>7896</v>
      </c>
      <c r="H8" s="13">
        <f t="shared" si="1"/>
        <v>3327</v>
      </c>
      <c r="I8" s="13">
        <f t="shared" si="1"/>
        <v>4738</v>
      </c>
      <c r="J8" s="13">
        <f t="shared" si="1"/>
        <v>3988</v>
      </c>
      <c r="K8" s="13">
        <f t="shared" si="1"/>
        <v>9745</v>
      </c>
      <c r="L8" s="13">
        <f>SUM(B8:K8)</f>
        <v>81488</v>
      </c>
      <c r="M8"/>
    </row>
    <row r="9" spans="1:13" ht="17.25" customHeight="1">
      <c r="A9" s="14" t="s">
        <v>19</v>
      </c>
      <c r="B9" s="15">
        <v>4458</v>
      </c>
      <c r="C9" s="15">
        <v>5644</v>
      </c>
      <c r="D9" s="15">
        <v>15867</v>
      </c>
      <c r="E9" s="15">
        <v>13646</v>
      </c>
      <c r="F9" s="15">
        <v>12179</v>
      </c>
      <c r="G9" s="15">
        <v>7896</v>
      </c>
      <c r="H9" s="15">
        <v>3327</v>
      </c>
      <c r="I9" s="15">
        <v>4738</v>
      </c>
      <c r="J9" s="15">
        <v>3988</v>
      </c>
      <c r="K9" s="15">
        <v>9745</v>
      </c>
      <c r="L9" s="13">
        <f>SUM(B9:K9)</f>
        <v>81488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59048</v>
      </c>
      <c r="C11" s="15">
        <v>74373</v>
      </c>
      <c r="D11" s="15">
        <v>206304</v>
      </c>
      <c r="E11" s="15">
        <v>192371</v>
      </c>
      <c r="F11" s="15">
        <v>189397</v>
      </c>
      <c r="G11" s="15">
        <v>96967</v>
      </c>
      <c r="H11" s="15">
        <v>49820</v>
      </c>
      <c r="I11" s="15">
        <v>90034</v>
      </c>
      <c r="J11" s="15">
        <v>64392</v>
      </c>
      <c r="K11" s="15">
        <v>151426</v>
      </c>
      <c r="L11" s="13">
        <f>SUM(B11:K11)</f>
        <v>1174132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1.28816689325048</v>
      </c>
      <c r="C15" s="22">
        <v>1.523968294384431</v>
      </c>
      <c r="D15" s="22">
        <v>1.504097061044707</v>
      </c>
      <c r="E15" s="22">
        <v>1.291698019005076</v>
      </c>
      <c r="F15" s="22">
        <v>1.571946302193257</v>
      </c>
      <c r="G15" s="22">
        <v>1.551879017161927</v>
      </c>
      <c r="H15" s="22">
        <v>1.538079201034399</v>
      </c>
      <c r="I15" s="22">
        <v>1.452954498258372</v>
      </c>
      <c r="J15" s="22">
        <v>1.891740971701508</v>
      </c>
      <c r="K15" s="22">
        <v>1.340670141371187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462620.11</v>
      </c>
      <c r="C17" s="25">
        <f aca="true" t="shared" si="2" ref="C17:K17">C18+C19+C20+C21+C22+C23+C24</f>
        <v>372191.91</v>
      </c>
      <c r="D17" s="25">
        <f t="shared" si="2"/>
        <v>1217334.4799999997</v>
      </c>
      <c r="E17" s="25">
        <f t="shared" si="2"/>
        <v>981171.16</v>
      </c>
      <c r="F17" s="25">
        <f t="shared" si="2"/>
        <v>1040463.7700000001</v>
      </c>
      <c r="G17" s="25">
        <f t="shared" si="2"/>
        <v>591865.34</v>
      </c>
      <c r="H17" s="25">
        <f t="shared" si="2"/>
        <v>327351.66</v>
      </c>
      <c r="I17" s="25">
        <f t="shared" si="2"/>
        <v>450511.51</v>
      </c>
      <c r="J17" s="25">
        <f t="shared" si="2"/>
        <v>462253.72</v>
      </c>
      <c r="K17" s="25">
        <f t="shared" si="2"/>
        <v>626889.8700000001</v>
      </c>
      <c r="L17" s="25">
        <f>L18+L19+L20+L21+L22+L23+L24</f>
        <v>6532653.529999999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365559.59</v>
      </c>
      <c r="C18" s="33">
        <f t="shared" si="3"/>
        <v>248180.73</v>
      </c>
      <c r="D18" s="33">
        <f t="shared" si="3"/>
        <v>820655.24</v>
      </c>
      <c r="E18" s="33">
        <f t="shared" si="3"/>
        <v>769597.11</v>
      </c>
      <c r="F18" s="33">
        <f t="shared" si="3"/>
        <v>666571.52</v>
      </c>
      <c r="G18" s="33">
        <f t="shared" si="3"/>
        <v>381040.68</v>
      </c>
      <c r="H18" s="33">
        <f t="shared" si="3"/>
        <v>212779.33</v>
      </c>
      <c r="I18" s="33">
        <f t="shared" si="3"/>
        <v>315145.33</v>
      </c>
      <c r="J18" s="33">
        <f t="shared" si="3"/>
        <v>244827.75</v>
      </c>
      <c r="K18" s="33">
        <f t="shared" si="3"/>
        <v>471151.18</v>
      </c>
      <c r="L18" s="33">
        <f aca="true" t="shared" si="4" ref="L18:L24">SUM(B18:K18)</f>
        <v>4495508.46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105342.17</v>
      </c>
      <c r="C19" s="33">
        <f t="shared" si="5"/>
        <v>130038.83</v>
      </c>
      <c r="D19" s="33">
        <f t="shared" si="5"/>
        <v>413689.89</v>
      </c>
      <c r="E19" s="33">
        <f t="shared" si="5"/>
        <v>224489.95</v>
      </c>
      <c r="F19" s="33">
        <f t="shared" si="5"/>
        <v>381243.12</v>
      </c>
      <c r="G19" s="33">
        <f t="shared" si="5"/>
        <v>210288.36</v>
      </c>
      <c r="H19" s="33">
        <f t="shared" si="5"/>
        <v>114492.13</v>
      </c>
      <c r="I19" s="33">
        <f t="shared" si="5"/>
        <v>142746.49</v>
      </c>
      <c r="J19" s="33">
        <f t="shared" si="5"/>
        <v>218322.94</v>
      </c>
      <c r="K19" s="33">
        <f t="shared" si="5"/>
        <v>160507.14</v>
      </c>
      <c r="L19" s="33">
        <f t="shared" si="4"/>
        <v>2101161.0199999996</v>
      </c>
      <c r="M19"/>
    </row>
    <row r="20" spans="1:13" ht="17.25" customHeight="1">
      <c r="A20" s="27" t="s">
        <v>26</v>
      </c>
      <c r="B20" s="33">
        <v>1646.92</v>
      </c>
      <c r="C20" s="33">
        <v>4833.97</v>
      </c>
      <c r="D20" s="33">
        <v>18682.75</v>
      </c>
      <c r="E20" s="33">
        <v>16240.44</v>
      </c>
      <c r="F20" s="33">
        <v>23599.88</v>
      </c>
      <c r="G20" s="33">
        <v>16268.95</v>
      </c>
      <c r="H20" s="33">
        <v>8548.89</v>
      </c>
      <c r="I20" s="33">
        <v>4325.13</v>
      </c>
      <c r="J20" s="33">
        <v>9879.95</v>
      </c>
      <c r="K20" s="33">
        <v>13331.55</v>
      </c>
      <c r="L20" s="33">
        <f t="shared" si="4"/>
        <v>117358.43000000001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-11252.43</v>
      </c>
      <c r="C24" s="33">
        <v>-10861.62</v>
      </c>
      <c r="D24" s="33">
        <v>-38341.12</v>
      </c>
      <c r="E24" s="33">
        <v>-29156.34</v>
      </c>
      <c r="F24" s="33">
        <v>-32274.61</v>
      </c>
      <c r="G24" s="33">
        <v>-15732.65</v>
      </c>
      <c r="H24" s="33">
        <v>-9792.55</v>
      </c>
      <c r="I24" s="33">
        <v>-13029.3</v>
      </c>
      <c r="J24" s="33">
        <v>-13424.64</v>
      </c>
      <c r="K24" s="33">
        <v>-19423.86</v>
      </c>
      <c r="L24" s="33">
        <f t="shared" si="4"/>
        <v>-193289.12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586954.1499999999</v>
      </c>
      <c r="C27" s="33">
        <f t="shared" si="6"/>
        <v>616528.59</v>
      </c>
      <c r="D27" s="33">
        <f t="shared" si="6"/>
        <v>1445707.48</v>
      </c>
      <c r="E27" s="33">
        <f t="shared" si="6"/>
        <v>1536746.27</v>
      </c>
      <c r="F27" s="33">
        <f t="shared" si="6"/>
        <v>294193.83</v>
      </c>
      <c r="G27" s="33">
        <f t="shared" si="6"/>
        <v>1105351.85</v>
      </c>
      <c r="H27" s="33">
        <f t="shared" si="6"/>
        <v>205138.89</v>
      </c>
      <c r="I27" s="33">
        <f t="shared" si="6"/>
        <v>631823.48</v>
      </c>
      <c r="J27" s="33">
        <f t="shared" si="6"/>
        <v>2151093.11</v>
      </c>
      <c r="K27" s="33">
        <f t="shared" si="6"/>
        <v>1395667.19</v>
      </c>
      <c r="L27" s="33">
        <f aca="true" t="shared" si="7" ref="L27:L33">SUM(B27:K27)</f>
        <v>9969204.839999998</v>
      </c>
      <c r="M27"/>
    </row>
    <row r="28" spans="1:13" ht="18.75" customHeight="1">
      <c r="A28" s="27" t="s">
        <v>30</v>
      </c>
      <c r="B28" s="33">
        <f>B29+B30+B31+B32</f>
        <v>-19615.2</v>
      </c>
      <c r="C28" s="33">
        <f aca="true" t="shared" si="8" ref="C28:K28">C29+C30+C31+C32</f>
        <v>-24833.6</v>
      </c>
      <c r="D28" s="33">
        <f t="shared" si="8"/>
        <v>-69814.8</v>
      </c>
      <c r="E28" s="33">
        <f t="shared" si="8"/>
        <v>-60042.4</v>
      </c>
      <c r="F28" s="33">
        <f t="shared" si="8"/>
        <v>-53587.6</v>
      </c>
      <c r="G28" s="33">
        <f t="shared" si="8"/>
        <v>-34742.4</v>
      </c>
      <c r="H28" s="33">
        <f t="shared" si="8"/>
        <v>-14638.8</v>
      </c>
      <c r="I28" s="33">
        <f t="shared" si="8"/>
        <v>-32878.77</v>
      </c>
      <c r="J28" s="33">
        <f t="shared" si="8"/>
        <v>-17547.2</v>
      </c>
      <c r="K28" s="33">
        <f t="shared" si="8"/>
        <v>-42878</v>
      </c>
      <c r="L28" s="33">
        <f t="shared" si="7"/>
        <v>-370578.77</v>
      </c>
      <c r="M28"/>
    </row>
    <row r="29" spans="1:13" s="36" customFormat="1" ht="18.75" customHeight="1">
      <c r="A29" s="34" t="s">
        <v>57</v>
      </c>
      <c r="B29" s="33">
        <f>-ROUND((B9)*$E$3,2)</f>
        <v>-19615.2</v>
      </c>
      <c r="C29" s="33">
        <f aca="true" t="shared" si="9" ref="C29:K29">-ROUND((C9)*$E$3,2)</f>
        <v>-24833.6</v>
      </c>
      <c r="D29" s="33">
        <f t="shared" si="9"/>
        <v>-69814.8</v>
      </c>
      <c r="E29" s="33">
        <f t="shared" si="9"/>
        <v>-60042.4</v>
      </c>
      <c r="F29" s="33">
        <f t="shared" si="9"/>
        <v>-53587.6</v>
      </c>
      <c r="G29" s="33">
        <f t="shared" si="9"/>
        <v>-34742.4</v>
      </c>
      <c r="H29" s="33">
        <f t="shared" si="9"/>
        <v>-14638.8</v>
      </c>
      <c r="I29" s="33">
        <f t="shared" si="9"/>
        <v>-20847.2</v>
      </c>
      <c r="J29" s="33">
        <f t="shared" si="9"/>
        <v>-17547.2</v>
      </c>
      <c r="K29" s="33">
        <f t="shared" si="9"/>
        <v>-42878</v>
      </c>
      <c r="L29" s="33">
        <f t="shared" si="7"/>
        <v>-358547.2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-12020.31</v>
      </c>
      <c r="J32" s="17">
        <v>0</v>
      </c>
      <c r="K32" s="17">
        <v>0</v>
      </c>
      <c r="L32" s="33">
        <f t="shared" si="7"/>
        <v>-12020.31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38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8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78</v>
      </c>
      <c r="B46" s="38">
        <v>645541.19</v>
      </c>
      <c r="C46" s="38">
        <v>641362.19</v>
      </c>
      <c r="D46" s="38">
        <v>1515522.28</v>
      </c>
      <c r="E46" s="38">
        <v>1605677.37</v>
      </c>
      <c r="F46" s="38">
        <v>347781.43</v>
      </c>
      <c r="G46" s="38">
        <v>1140094.25</v>
      </c>
      <c r="H46" s="38">
        <v>235054.19</v>
      </c>
      <c r="I46" s="38">
        <v>664702.25</v>
      </c>
      <c r="J46" s="38">
        <v>2168640.31</v>
      </c>
      <c r="K46" s="38">
        <v>1438545.19</v>
      </c>
      <c r="L46" s="38">
        <f t="shared" si="11"/>
        <v>10402920.65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1049574.2599999998</v>
      </c>
      <c r="C48" s="41">
        <f aca="true" t="shared" si="12" ref="C48:K48">IF(C17+C27+C40+C49&lt;0,0,C17+C27+C49)</f>
        <v>988720.5</v>
      </c>
      <c r="D48" s="41">
        <f t="shared" si="12"/>
        <v>2663041.96</v>
      </c>
      <c r="E48" s="41">
        <f t="shared" si="12"/>
        <v>2517917.43</v>
      </c>
      <c r="F48" s="41">
        <f t="shared" si="12"/>
        <v>1334657.6</v>
      </c>
      <c r="G48" s="41">
        <f t="shared" si="12"/>
        <v>1697217.19</v>
      </c>
      <c r="H48" s="41">
        <f t="shared" si="12"/>
        <v>532490.55</v>
      </c>
      <c r="I48" s="41">
        <f t="shared" si="12"/>
        <v>1082334.99</v>
      </c>
      <c r="J48" s="41">
        <f t="shared" si="12"/>
        <v>2613346.83</v>
      </c>
      <c r="K48" s="41">
        <f t="shared" si="12"/>
        <v>2022557.06</v>
      </c>
      <c r="L48" s="42">
        <f>SUM(B48:K48)</f>
        <v>16501858.370000001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6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1049574.2599999998</v>
      </c>
      <c r="C54" s="41">
        <f aca="true" t="shared" si="14" ref="C54:J54">SUM(C55:C66)</f>
        <v>988720.5</v>
      </c>
      <c r="D54" s="41">
        <f t="shared" si="14"/>
        <v>2663041.96</v>
      </c>
      <c r="E54" s="41">
        <f t="shared" si="14"/>
        <v>2517917.43</v>
      </c>
      <c r="F54" s="41">
        <f t="shared" si="14"/>
        <v>1334657.59</v>
      </c>
      <c r="G54" s="41">
        <f t="shared" si="14"/>
        <v>1697217.19</v>
      </c>
      <c r="H54" s="41">
        <f t="shared" si="14"/>
        <v>532490.55</v>
      </c>
      <c r="I54" s="41">
        <f>SUM(I55:I69)</f>
        <v>1082334.99</v>
      </c>
      <c r="J54" s="41">
        <f t="shared" si="14"/>
        <v>2613346.83</v>
      </c>
      <c r="K54" s="41">
        <f>SUM(K55:K68)</f>
        <v>2022557.0699999998</v>
      </c>
      <c r="L54" s="46">
        <f>SUM(B54:K54)</f>
        <v>16501858.370000001</v>
      </c>
      <c r="M54" s="40"/>
    </row>
    <row r="55" spans="1:13" ht="18.75" customHeight="1">
      <c r="A55" s="47" t="s">
        <v>50</v>
      </c>
      <c r="B55" s="48">
        <v>1049574.2599999998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1049574.2599999998</v>
      </c>
      <c r="M55" s="40"/>
    </row>
    <row r="56" spans="1:12" ht="18.75" customHeight="1">
      <c r="A56" s="47" t="s">
        <v>60</v>
      </c>
      <c r="B56" s="17">
        <v>0</v>
      </c>
      <c r="C56" s="48">
        <v>865566.11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865566.11</v>
      </c>
    </row>
    <row r="57" spans="1:12" ht="18.75" customHeight="1">
      <c r="A57" s="47" t="s">
        <v>61</v>
      </c>
      <c r="B57" s="17">
        <v>0</v>
      </c>
      <c r="C57" s="48">
        <v>123154.39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123154.39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2663041.96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2663041.96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2517917.43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2517917.43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1334657.59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1334657.59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1697217.19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1697217.19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532490.55</v>
      </c>
      <c r="I62" s="17">
        <v>0</v>
      </c>
      <c r="J62" s="17">
        <v>0</v>
      </c>
      <c r="K62" s="17">
        <v>0</v>
      </c>
      <c r="L62" s="46">
        <f t="shared" si="15"/>
        <v>532490.55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2613346.83</v>
      </c>
      <c r="K64" s="17">
        <v>0</v>
      </c>
      <c r="L64" s="46">
        <f t="shared" si="15"/>
        <v>2613346.83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1281879.1199999999</v>
      </c>
      <c r="L65" s="46">
        <f t="shared" si="15"/>
        <v>1281879.1199999999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740677.95</v>
      </c>
      <c r="L66" s="46">
        <f t="shared" si="15"/>
        <v>740677.95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1">
        <v>1082334.99</v>
      </c>
      <c r="J69" s="52">
        <v>0</v>
      </c>
      <c r="K69" s="52">
        <v>0</v>
      </c>
      <c r="L69" s="51">
        <f>SUM(B69:K69)</f>
        <v>1082334.99</v>
      </c>
    </row>
    <row r="70" spans="1:12" ht="18" customHeight="1">
      <c r="A70" s="53" t="s">
        <v>77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 t="s">
        <v>79</v>
      </c>
      <c r="I71"/>
      <c r="K71"/>
    </row>
    <row r="72" spans="1:11" ht="14.25">
      <c r="A72" s="53" t="s">
        <v>80</v>
      </c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2020-10-15T00:52:45Z</dcterms:modified>
  <cp:category/>
  <cp:version/>
  <cp:contentType/>
  <cp:contentStatus/>
</cp:coreProperties>
</file>