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<sst xmlns="http://schemas.openxmlformats.org/spreadsheetml/2006/main" count="79" uniqueCount="78">
  <si>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</si>
  <si>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</si>
  <si>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</si>
  <si>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</si>
  <si>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</si>
  <si>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</si>
  <si>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</si>
  <si>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</si>
  <si>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</si>
  <si>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</si>
  <si>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</si>
  <si>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</si>
  <si>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</si>
  <si>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</si>
  <si>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</si>
  <si>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</si>
  <si>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</si>
  <si>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</si>
  <si>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</si>
  <si>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</si>
  <si>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</si>
  <si>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</si>
  <si>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</si>
  <si>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</si>
  <si>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</si>
  <si>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</si>
  <si>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</si>
  <si>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</si>
  <si>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</si>
  <si>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</si>
  <si>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</si>
  <si>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</si>
  <si>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</si>
  <si>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</si>
  <si>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</si>
  <si>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</si>
  <si>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</si>
  <si>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</si>
  <si>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</si>
  <si>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</si>
  <si>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</si>
  <si>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</si>
  <si>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</si>
  <si>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</si>
  <si>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</si>
  <si>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</si>
  <si>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</si>
  <si>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</si>
  <si>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</si>
  <si>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</si>
  <si>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</si>
  <si>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</si>
  <si>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</si>
  <si>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</si>
  <si>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</si>
  <si>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</si>
  <si>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</si>
  <si>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</si>
  <si>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</si>
  <si>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</si>
  <si>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</si>
  <si>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</si>
  <si>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</si>
  <si>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</si>
  <si>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</si>
  <si>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</si>
  <si>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</si>
  <si>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</si>
  <si>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</si>
  <si>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</si>
  <si>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</si>
  <si>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</si>
  <si>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</si>
  <si>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</si>
  <si>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</si>
  <si>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</si>
  <si>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06/10/20 - VENCIMENTO 14/10/20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</si>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</sst>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34" fillId="0" borderId="14" xfId="46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59377</v>
      </c>
      <c r="C7" s="10">
        <f>C8+C11</f>
        <v>78766</v>
      </c>
      <c r="D7" s="10">
        <f aca="true" t="shared" si="0" ref="D7:K7">D8+D11</f>
        <v>212517</v>
      </c>
      <c r="E7" s="10">
        <f t="shared" si="0"/>
        <v>201787</v>
      </c>
      <c r="F7" s="10">
        <f t="shared" si="0"/>
        <v>208783</v>
      </c>
      <c r="G7" s="10">
        <f t="shared" si="0"/>
        <v>102592</v>
      </c>
      <c r="H7" s="10">
        <f t="shared" si="0"/>
        <v>51674</v>
      </c>
      <c r="I7" s="10">
        <f t="shared" si="0"/>
        <v>92777</v>
      </c>
      <c r="J7" s="10">
        <f t="shared" si="0"/>
        <v>67280</v>
      </c>
      <c r="K7" s="10">
        <f t="shared" si="0"/>
        <v>157794</v>
      </c>
      <c r="L7" s="10">
        <f>SUM(B7:K7)</f>
        <v>1233347</v>
      </c>
      <c r="M7" s="11"/>
    </row>
    <row r="8" spans="1:13" ht="17.25" customHeight="1">
      <c r="A8" s="12" t="s">
        <v>18</v>
      </c>
      <c r="B8" s="13">
        <f>B9+B10</f>
        <v>4355</v>
      </c>
      <c r="C8" s="13">
        <f aca="true" t="shared" si="1" ref="C8:K8">C9+C10</f>
        <v>5527</v>
      </c>
      <c r="D8" s="13">
        <f t="shared" si="1"/>
        <v>15414</v>
      </c>
      <c r="E8" s="13">
        <f t="shared" si="1"/>
        <v>13388</v>
      </c>
      <c r="F8" s="13">
        <f t="shared" si="1"/>
        <v>12889</v>
      </c>
      <c r="G8" s="13">
        <f t="shared" si="1"/>
        <v>7460</v>
      </c>
      <c r="H8" s="13">
        <f t="shared" si="1"/>
        <v>3351</v>
      </c>
      <c r="I8" s="13">
        <f t="shared" si="1"/>
        <v>4810</v>
      </c>
      <c r="J8" s="13">
        <f t="shared" si="1"/>
        <v>4036</v>
      </c>
      <c r="K8" s="13">
        <f t="shared" si="1"/>
        <v>9807</v>
      </c>
      <c r="L8" s="13">
        <f>SUM(B8:K8)</f>
        <v>81037</v>
      </c>
      <c r="M8"/>
    </row>
    <row r="9" spans="1:13" ht="17.25" customHeight="1">
      <c r="A9" s="14" t="s">
        <v>19</v>
      </c>
      <c r="B9" s="15">
        <v>4354</v>
      </c>
      <c r="C9" s="15">
        <v>5527</v>
      </c>
      <c r="D9" s="15">
        <v>15414</v>
      </c>
      <c r="E9" s="15">
        <v>13388</v>
      </c>
      <c r="F9" s="15">
        <v>12889</v>
      </c>
      <c r="G9" s="15">
        <v>7460</v>
      </c>
      <c r="H9" s="15">
        <v>3350</v>
      </c>
      <c r="I9" s="15">
        <v>4810</v>
      </c>
      <c r="J9" s="15">
        <v>4036</v>
      </c>
      <c r="K9" s="15">
        <v>9807</v>
      </c>
      <c r="L9" s="13">
        <f>SUM(B9:K9)</f>
        <v>81035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55022</v>
      </c>
      <c r="C11" s="15">
        <v>73239</v>
      </c>
      <c r="D11" s="15">
        <v>197103</v>
      </c>
      <c r="E11" s="15">
        <v>188399</v>
      </c>
      <c r="F11" s="15">
        <v>195894</v>
      </c>
      <c r="G11" s="15">
        <v>95132</v>
      </c>
      <c r="H11" s="15">
        <v>48323</v>
      </c>
      <c r="I11" s="15">
        <v>87967</v>
      </c>
      <c r="J11" s="15">
        <v>63244</v>
      </c>
      <c r="K11" s="15">
        <v>147987</v>
      </c>
      <c r="L11" s="13">
        <f>SUM(B11:K11)</f>
        <v>1152310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1.340183790531699</v>
      </c>
      <c r="C15" s="22">
        <v>1.535189969350189</v>
      </c>
      <c r="D15" s="22">
        <v>1.56170539176683</v>
      </c>
      <c r="E15" s="22">
        <v>1.317267601745106</v>
      </c>
      <c r="F15" s="22">
        <v>1.527336339443049</v>
      </c>
      <c r="G15" s="22">
        <v>1.576117681118541</v>
      </c>
      <c r="H15" s="22">
        <v>1.575584829223302</v>
      </c>
      <c r="I15" s="22">
        <v>1.472343236278522</v>
      </c>
      <c r="J15" s="22">
        <v>1.910084756283008</v>
      </c>
      <c r="K15" s="22">
        <v>1.368912760228448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449644.44999999995</v>
      </c>
      <c r="C17" s="25">
        <f aca="true" t="shared" si="2" ref="C17:K17">C18+C19+C20+C21+C22+C23+C24</f>
        <v>369189.85000000003</v>
      </c>
      <c r="D17" s="25">
        <f t="shared" si="2"/>
        <v>1208921.23</v>
      </c>
      <c r="E17" s="25">
        <f t="shared" si="2"/>
        <v>980161.7300000001</v>
      </c>
      <c r="F17" s="25">
        <f t="shared" si="2"/>
        <v>1047250.5900000002</v>
      </c>
      <c r="G17" s="25">
        <f t="shared" si="2"/>
        <v>587705.69</v>
      </c>
      <c r="H17" s="25">
        <f t="shared" si="2"/>
        <v>325965.24</v>
      </c>
      <c r="I17" s="25">
        <f t="shared" si="2"/>
        <v>446939.11</v>
      </c>
      <c r="J17" s="25">
        <f t="shared" si="2"/>
        <v>459268.11</v>
      </c>
      <c r="K17" s="25">
        <f t="shared" si="2"/>
        <v>626874.2</v>
      </c>
      <c r="L17" s="25">
        <f>L18+L19+L20+L21+L22+L23+L24</f>
        <v>6501920.200000001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341791.83</v>
      </c>
      <c r="C18" s="33">
        <f t="shared" si="3"/>
        <v>244300.63</v>
      </c>
      <c r="D18" s="33">
        <f t="shared" si="3"/>
        <v>784995.29</v>
      </c>
      <c r="E18" s="33">
        <f t="shared" si="3"/>
        <v>753795.52</v>
      </c>
      <c r="F18" s="33">
        <f t="shared" si="3"/>
        <v>690403.62</v>
      </c>
      <c r="G18" s="33">
        <f t="shared" si="3"/>
        <v>372788.55</v>
      </c>
      <c r="H18" s="33">
        <f t="shared" si="3"/>
        <v>206882.03</v>
      </c>
      <c r="I18" s="33">
        <f t="shared" si="3"/>
        <v>308511.36</v>
      </c>
      <c r="J18" s="33">
        <f t="shared" si="3"/>
        <v>240889.31</v>
      </c>
      <c r="K18" s="33">
        <f t="shared" si="3"/>
        <v>461279.2</v>
      </c>
      <c r="L18" s="33">
        <f aca="true" t="shared" si="4" ref="L18:L24">SUM(B18:K18)</f>
        <v>4405637.34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116272.04</v>
      </c>
      <c r="C19" s="33">
        <f t="shared" si="5"/>
        <v>130747.25</v>
      </c>
      <c r="D19" s="33">
        <f t="shared" si="5"/>
        <v>440936.09</v>
      </c>
      <c r="E19" s="33">
        <f t="shared" si="5"/>
        <v>239154.9</v>
      </c>
      <c r="F19" s="33">
        <f t="shared" si="5"/>
        <v>364074.92</v>
      </c>
      <c r="G19" s="33">
        <f t="shared" si="5"/>
        <v>214770.07</v>
      </c>
      <c r="H19" s="33">
        <f t="shared" si="5"/>
        <v>119078.16</v>
      </c>
      <c r="I19" s="33">
        <f t="shared" si="5"/>
        <v>145723.25</v>
      </c>
      <c r="J19" s="33">
        <f t="shared" si="5"/>
        <v>219229.69</v>
      </c>
      <c r="K19" s="33">
        <f t="shared" si="5"/>
        <v>170171.78</v>
      </c>
      <c r="L19" s="33">
        <f t="shared" si="4"/>
        <v>2160158.15</v>
      </c>
      <c r="M19"/>
    </row>
    <row r="20" spans="1:13" ht="17.25" customHeight="1">
      <c r="A20" s="27" t="s">
        <v>26</v>
      </c>
      <c r="B20" s="33">
        <v>1645.23</v>
      </c>
      <c r="C20" s="33">
        <v>5003.59</v>
      </c>
      <c r="D20" s="33">
        <v>18683.25</v>
      </c>
      <c r="E20" s="33">
        <v>16367.65</v>
      </c>
      <c r="F20" s="33">
        <v>23722.8</v>
      </c>
      <c r="G20" s="33">
        <v>15879.72</v>
      </c>
      <c r="H20" s="33">
        <v>8473.74</v>
      </c>
      <c r="I20" s="33">
        <v>4409.94</v>
      </c>
      <c r="J20" s="33">
        <v>9964.76</v>
      </c>
      <c r="K20" s="33">
        <v>13523.22</v>
      </c>
      <c r="L20" s="33">
        <f t="shared" si="4"/>
        <v>117673.90000000001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-348.39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-108.65</v>
      </c>
      <c r="K23" s="33">
        <v>0</v>
      </c>
      <c r="L23" s="33">
        <f t="shared" si="4"/>
        <v>-457.03999999999996</v>
      </c>
      <c r="M23"/>
    </row>
    <row r="24" spans="1:13" ht="17.25" customHeight="1">
      <c r="A24" s="27" t="s">
        <v>74</v>
      </c>
      <c r="B24" s="33">
        <v>-11040.12</v>
      </c>
      <c r="C24" s="33">
        <v>-10861.62</v>
      </c>
      <c r="D24" s="33">
        <v>-38341.12</v>
      </c>
      <c r="E24" s="33">
        <v>-29156.34</v>
      </c>
      <c r="F24" s="33">
        <v>-32274.61</v>
      </c>
      <c r="G24" s="33">
        <v>-15732.65</v>
      </c>
      <c r="H24" s="33">
        <v>-9792.55</v>
      </c>
      <c r="I24" s="33">
        <v>-13029.3</v>
      </c>
      <c r="J24" s="33">
        <v>-13354.72</v>
      </c>
      <c r="K24" s="33">
        <v>-19423.86</v>
      </c>
      <c r="L24" s="33">
        <f t="shared" si="4"/>
        <v>-193006.88999999996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-58129.439999999995</v>
      </c>
      <c r="C27" s="33">
        <f t="shared" si="6"/>
        <v>-24318.8</v>
      </c>
      <c r="D27" s="33">
        <f t="shared" si="6"/>
        <v>-67821.6</v>
      </c>
      <c r="E27" s="33">
        <f t="shared" si="6"/>
        <v>-67795.9</v>
      </c>
      <c r="F27" s="33">
        <f t="shared" si="6"/>
        <v>-56711.6</v>
      </c>
      <c r="G27" s="33">
        <f t="shared" si="6"/>
        <v>454176</v>
      </c>
      <c r="H27" s="33">
        <f t="shared" si="6"/>
        <v>-30016.5</v>
      </c>
      <c r="I27" s="33">
        <f t="shared" si="6"/>
        <v>-50771.880000000005</v>
      </c>
      <c r="J27" s="33">
        <f t="shared" si="6"/>
        <v>-17758.4</v>
      </c>
      <c r="K27" s="33">
        <f t="shared" si="6"/>
        <v>-43150.8</v>
      </c>
      <c r="L27" s="33">
        <f aca="true" t="shared" si="7" ref="L27:L33">SUM(B27:K27)</f>
        <v>37701.08000000003</v>
      </c>
      <c r="M27"/>
    </row>
    <row r="28" spans="1:13" ht="18.75" customHeight="1">
      <c r="A28" s="27" t="s">
        <v>30</v>
      </c>
      <c r="B28" s="33">
        <f>B29+B30+B31+B32</f>
        <v>-19157.6</v>
      </c>
      <c r="C28" s="33">
        <f aca="true" t="shared" si="8" ref="C28:K28">C29+C30+C31+C32</f>
        <v>-24318.8</v>
      </c>
      <c r="D28" s="33">
        <f t="shared" si="8"/>
        <v>-67821.6</v>
      </c>
      <c r="E28" s="33">
        <f t="shared" si="8"/>
        <v>-58907.2</v>
      </c>
      <c r="F28" s="33">
        <f t="shared" si="8"/>
        <v>-56711.6</v>
      </c>
      <c r="G28" s="33">
        <f t="shared" si="8"/>
        <v>-32824</v>
      </c>
      <c r="H28" s="33">
        <f t="shared" si="8"/>
        <v>-14740</v>
      </c>
      <c r="I28" s="33">
        <f t="shared" si="8"/>
        <v>-50771.880000000005</v>
      </c>
      <c r="J28" s="33">
        <f t="shared" si="8"/>
        <v>-17758.4</v>
      </c>
      <c r="K28" s="33">
        <f t="shared" si="8"/>
        <v>-43150.8</v>
      </c>
      <c r="L28" s="33">
        <f t="shared" si="7"/>
        <v>-386161.88000000006</v>
      </c>
      <c r="M28"/>
    </row>
    <row r="29" spans="1:13" s="36" customFormat="1" ht="18.75" customHeight="1">
      <c r="A29" s="34" t="s">
        <v>58</v>
      </c>
      <c r="B29" s="33">
        <f>-ROUND((B9)*$E$3,2)</f>
        <v>-19157.6</v>
      </c>
      <c r="C29" s="33">
        <f aca="true" t="shared" si="9" ref="C29:K29">-ROUND((C9)*$E$3,2)</f>
        <v>-24318.8</v>
      </c>
      <c r="D29" s="33">
        <f t="shared" si="9"/>
        <v>-67821.6</v>
      </c>
      <c r="E29" s="33">
        <f t="shared" si="9"/>
        <v>-58907.2</v>
      </c>
      <c r="F29" s="33">
        <f t="shared" si="9"/>
        <v>-56711.6</v>
      </c>
      <c r="G29" s="33">
        <f t="shared" si="9"/>
        <v>-32824</v>
      </c>
      <c r="H29" s="33">
        <f t="shared" si="9"/>
        <v>-14740</v>
      </c>
      <c r="I29" s="33">
        <f t="shared" si="9"/>
        <v>-21164</v>
      </c>
      <c r="J29" s="33">
        <f t="shared" si="9"/>
        <v>-17758.4</v>
      </c>
      <c r="K29" s="33">
        <f t="shared" si="9"/>
        <v>-43150.8</v>
      </c>
      <c r="L29" s="33">
        <f t="shared" si="7"/>
        <v>-356554.00000000006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-33.79</v>
      </c>
      <c r="J31" s="17">
        <v>0</v>
      </c>
      <c r="K31" s="17">
        <v>0</v>
      </c>
      <c r="L31" s="33">
        <f t="shared" si="7"/>
        <v>-33.79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-29574.09</v>
      </c>
      <c r="J32" s="17">
        <v>0</v>
      </c>
      <c r="K32" s="17">
        <v>0</v>
      </c>
      <c r="L32" s="33">
        <f t="shared" si="7"/>
        <v>-29574.09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487000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423862.96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920000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920000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391515.00999999995</v>
      </c>
      <c r="C48" s="41">
        <f aca="true" t="shared" si="12" ref="C48:K48">IF(C17+C27+C40+C49&lt;0,0,C17+C27+C49)</f>
        <v>344871.05000000005</v>
      </c>
      <c r="D48" s="41">
        <f t="shared" si="12"/>
        <v>1141099.63</v>
      </c>
      <c r="E48" s="41">
        <f t="shared" si="12"/>
        <v>912365.8300000001</v>
      </c>
      <c r="F48" s="41">
        <f t="shared" si="12"/>
        <v>990538.9900000002</v>
      </c>
      <c r="G48" s="41">
        <f t="shared" si="12"/>
        <v>1041881.69</v>
      </c>
      <c r="H48" s="41">
        <f t="shared" si="12"/>
        <v>295948.74</v>
      </c>
      <c r="I48" s="41">
        <f t="shared" si="12"/>
        <v>396167.23</v>
      </c>
      <c r="J48" s="41">
        <f t="shared" si="12"/>
        <v>441509.70999999996</v>
      </c>
      <c r="K48" s="41">
        <f t="shared" si="12"/>
        <v>583723.3999999999</v>
      </c>
      <c r="L48" s="42">
        <f>SUM(B48:K48)</f>
        <v>6539621.279999999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391515</v>
      </c>
      <c r="C54" s="41">
        <f aca="true" t="shared" si="14" ref="C54:J54">SUM(C55:C66)</f>
        <v>344871.04</v>
      </c>
      <c r="D54" s="41">
        <f t="shared" si="14"/>
        <v>1141099.63</v>
      </c>
      <c r="E54" s="41">
        <f t="shared" si="14"/>
        <v>912365.83</v>
      </c>
      <c r="F54" s="41">
        <f t="shared" si="14"/>
        <v>990538.99</v>
      </c>
      <c r="G54" s="41">
        <f t="shared" si="14"/>
        <v>1041881.7</v>
      </c>
      <c r="H54" s="41">
        <f t="shared" si="14"/>
        <v>295948.73</v>
      </c>
      <c r="I54" s="41">
        <f>SUM(I55:I69)</f>
        <v>396167.23</v>
      </c>
      <c r="J54" s="41">
        <f t="shared" si="14"/>
        <v>441509.70999999996</v>
      </c>
      <c r="K54" s="41">
        <f>SUM(K55:K68)</f>
        <v>583723.4</v>
      </c>
      <c r="L54" s="46">
        <f>SUM(B54:K54)</f>
        <v>6539621.260000001</v>
      </c>
      <c r="M54" s="40"/>
    </row>
    <row r="55" spans="1:13" ht="18.75" customHeight="1">
      <c r="A55" s="47" t="s">
        <v>51</v>
      </c>
      <c r="B55" s="48">
        <v>391515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391515</v>
      </c>
      <c r="M55" s="40"/>
    </row>
    <row r="56" spans="1:12" ht="18.75" customHeight="1">
      <c r="A56" s="47" t="s">
        <v>61</v>
      </c>
      <c r="B56" s="17">
        <v>0</v>
      </c>
      <c r="C56" s="48">
        <v>301072.42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301072.42</v>
      </c>
    </row>
    <row r="57" spans="1:12" ht="18.75" customHeight="1">
      <c r="A57" s="47" t="s">
        <v>62</v>
      </c>
      <c r="B57" s="17">
        <v>0</v>
      </c>
      <c r="C57" s="48">
        <v>43798.62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43798.62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1141099.63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1141099.63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912365.83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912365.83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990538.99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990538.99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1041881.7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1041881.7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295948.73</v>
      </c>
      <c r="I62" s="17">
        <v>0</v>
      </c>
      <c r="J62" s="17">
        <v>0</v>
      </c>
      <c r="K62" s="17">
        <v>0</v>
      </c>
      <c r="L62" s="46">
        <f t="shared" si="15"/>
        <v>295948.73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441509.70999999996</v>
      </c>
      <c r="K64" s="17">
        <v>0</v>
      </c>
      <c r="L64" s="46">
        <f t="shared" si="15"/>
        <v>441509.70999999996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324842.07</v>
      </c>
      <c r="L65" s="46">
        <f t="shared" si="15"/>
        <v>324842.07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258881.33</v>
      </c>
      <c r="L66" s="46">
        <f t="shared" si="15"/>
        <v>258881.33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396167.23</v>
      </c>
      <c r="J69" s="52">
        <v>0</v>
      </c>
      <c r="K69" s="52">
        <v>0</v>
      </c>
      <c r="L69" s="51">
        <f>SUM(B69:K69)</f>
        <v>396167.23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2020-10-13T19:52:12Z</dcterms:modified>
  <cp:category/>
  <cp:version/>
  <cp:contentType/>
  <cp:contentStatus/>
</cp:coreProperties>
</file>