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<sst xmlns="http://schemas.openxmlformats.org/spreadsheetml/2006/main" count="79" uniqueCount="78">
  <si>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</si>
  <si>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</si>
  <si>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</si>
  <si>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</si>
  <si>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</si>
  <si>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</si>
  <si>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</si>
  <si>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</si>
  <si>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</si>
  <si>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</si>
  <si>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</si>
  <si>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</si>
  <si>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</si>
  <si>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</si>
  <si>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</si>
  <si>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</si>
  <si>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</si>
  <si>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</si>
  <si>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</si>
  <si>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</si>
  <si>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</si>
  <si>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</si>
  <si>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</si>
  <si>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</si>
  <si>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</si>
  <si>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</si>
  <si>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</si>
  <si>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</si>
  <si>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</si>
  <si>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</si>
  <si>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</si>
  <si>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</si>
  <si>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</si>
  <si>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</si>
  <si>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</si>
  <si>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</si>
  <si>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</si>
  <si>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</si>
  <si>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</si>
  <si>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</si>
  <si>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</si>
  <si>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</si>
  <si>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</si>
  <si>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</si>
  <si>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</si>
  <si>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</si>
  <si>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</si>
  <si>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</si>
  <si>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</si>
  <si>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</si>
  <si>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</si>
  <si>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</si>
  <si>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</si>
  <si>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</si>
  <si>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</si>
  <si>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</si>
  <si>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</si>
  <si>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</si>
  <si>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</si>
  <si>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</si>
  <si>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</si>
  <si>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</si>
  <si>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</si>
  <si>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</si>
  <si>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</si>
  <si>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</si>
  <si>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</si>
  <si>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</si>
  <si>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</si>
  <si>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</si>
  <si>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</si>
  <si>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</si>
  <si>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</si>
  <si>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</si>
  <si>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</si>
  <si>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</si>
  <si>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05/10/20 - VENCIMENTO 13/10/20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</si>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</sst>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B17" sqref="B1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60632</v>
      </c>
      <c r="C7" s="10">
        <f>C8+C11</f>
        <v>75945</v>
      </c>
      <c r="D7" s="10">
        <f aca="true" t="shared" si="0" ref="D7:K7">D8+D11</f>
        <v>205523</v>
      </c>
      <c r="E7" s="10">
        <f t="shared" si="0"/>
        <v>195584</v>
      </c>
      <c r="F7" s="10">
        <f t="shared" si="0"/>
        <v>201450</v>
      </c>
      <c r="G7" s="10">
        <f t="shared" si="0"/>
        <v>99011</v>
      </c>
      <c r="H7" s="10">
        <f t="shared" si="0"/>
        <v>49620</v>
      </c>
      <c r="I7" s="10">
        <f t="shared" si="0"/>
        <v>86971</v>
      </c>
      <c r="J7" s="10">
        <f t="shared" si="0"/>
        <v>65518</v>
      </c>
      <c r="K7" s="10">
        <f t="shared" si="0"/>
        <v>151859</v>
      </c>
      <c r="L7" s="10">
        <f>SUM(B7:K7)</f>
        <v>1192113</v>
      </c>
      <c r="M7" s="11"/>
    </row>
    <row r="8" spans="1:13" ht="17.25" customHeight="1">
      <c r="A8" s="12" t="s">
        <v>18</v>
      </c>
      <c r="B8" s="13">
        <f>B9+B10</f>
        <v>4616</v>
      </c>
      <c r="C8" s="13">
        <f aca="true" t="shared" si="1" ref="C8:K8">C9+C10</f>
        <v>5794</v>
      </c>
      <c r="D8" s="13">
        <f t="shared" si="1"/>
        <v>15729</v>
      </c>
      <c r="E8" s="13">
        <f t="shared" si="1"/>
        <v>13525</v>
      </c>
      <c r="F8" s="13">
        <f t="shared" si="1"/>
        <v>13308</v>
      </c>
      <c r="G8" s="13">
        <f t="shared" si="1"/>
        <v>7770</v>
      </c>
      <c r="H8" s="13">
        <f t="shared" si="1"/>
        <v>3255</v>
      </c>
      <c r="I8" s="13">
        <f t="shared" si="1"/>
        <v>4678</v>
      </c>
      <c r="J8" s="13">
        <f t="shared" si="1"/>
        <v>3993</v>
      </c>
      <c r="K8" s="13">
        <f t="shared" si="1"/>
        <v>9755</v>
      </c>
      <c r="L8" s="13">
        <f>SUM(B8:K8)</f>
        <v>82423</v>
      </c>
      <c r="M8"/>
    </row>
    <row r="9" spans="1:13" ht="17.25" customHeight="1">
      <c r="A9" s="14" t="s">
        <v>19</v>
      </c>
      <c r="B9" s="15">
        <v>4615</v>
      </c>
      <c r="C9" s="15">
        <v>5794</v>
      </c>
      <c r="D9" s="15">
        <v>15729</v>
      </c>
      <c r="E9" s="15">
        <v>13525</v>
      </c>
      <c r="F9" s="15">
        <v>13308</v>
      </c>
      <c r="G9" s="15">
        <v>7770</v>
      </c>
      <c r="H9" s="15">
        <v>3254</v>
      </c>
      <c r="I9" s="15">
        <v>4678</v>
      </c>
      <c r="J9" s="15">
        <v>3993</v>
      </c>
      <c r="K9" s="15">
        <v>9755</v>
      </c>
      <c r="L9" s="13">
        <f>SUM(B9:K9)</f>
        <v>82421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56016</v>
      </c>
      <c r="C11" s="15">
        <v>70151</v>
      </c>
      <c r="D11" s="15">
        <v>189794</v>
      </c>
      <c r="E11" s="15">
        <v>182059</v>
      </c>
      <c r="F11" s="15">
        <v>188142</v>
      </c>
      <c r="G11" s="15">
        <v>91241</v>
      </c>
      <c r="H11" s="15">
        <v>46365</v>
      </c>
      <c r="I11" s="15">
        <v>82293</v>
      </c>
      <c r="J11" s="15">
        <v>61525</v>
      </c>
      <c r="K11" s="15">
        <v>142104</v>
      </c>
      <c r="L11" s="13">
        <f>SUM(B11:K11)</f>
        <v>1109690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1.341025684270435</v>
      </c>
      <c r="C15" s="22">
        <v>1.584328127964114</v>
      </c>
      <c r="D15" s="22">
        <v>1.606860840032632</v>
      </c>
      <c r="E15" s="22">
        <v>1.35208482667332</v>
      </c>
      <c r="F15" s="22">
        <v>1.57385441516607</v>
      </c>
      <c r="G15" s="22">
        <v>1.624631626546112</v>
      </c>
      <c r="H15" s="22">
        <v>1.501249313910734</v>
      </c>
      <c r="I15" s="22">
        <v>1.48451132079271</v>
      </c>
      <c r="J15" s="22">
        <v>1.963455047308671</v>
      </c>
      <c r="K15" s="22">
        <v>1.409491467993621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459969.76</v>
      </c>
      <c r="C17" s="25">
        <f aca="true" t="shared" si="2" ref="C17:K17">C18+C19+C20+C21+C22+C23+C24</f>
        <v>367162.43999999994</v>
      </c>
      <c r="D17" s="25">
        <f t="shared" si="2"/>
        <v>1203503.6199999996</v>
      </c>
      <c r="E17" s="25">
        <f t="shared" si="2"/>
        <v>974864.36</v>
      </c>
      <c r="F17" s="25">
        <f t="shared" si="2"/>
        <v>1041183.5700000002</v>
      </c>
      <c r="G17" s="25">
        <f t="shared" si="2"/>
        <v>585273.16</v>
      </c>
      <c r="H17" s="25">
        <f t="shared" si="2"/>
        <v>296689.04</v>
      </c>
      <c r="I17" s="25">
        <f t="shared" si="2"/>
        <v>422476.43</v>
      </c>
      <c r="J17" s="25">
        <f t="shared" si="2"/>
        <v>459564.37999999995</v>
      </c>
      <c r="K17" s="25">
        <f t="shared" si="2"/>
        <v>621032.77</v>
      </c>
      <c r="L17" s="25">
        <f>L18+L19+L20+L21+L22+L23+L24</f>
        <v>6431719.53</v>
      </c>
      <c r="M17"/>
    </row>
    <row r="18" spans="1:13" ht="17.25" customHeight="1">
      <c r="A18" s="26" t="s">
        <v>24</v>
      </c>
      <c r="B18" s="33">
        <f aca="true" t="shared" si="3" ref="B18:K18">ROUND(B13*B7,2)</f>
        <v>349015.98</v>
      </c>
      <c r="C18" s="33">
        <f t="shared" si="3"/>
        <v>235551.01</v>
      </c>
      <c r="D18" s="33">
        <f t="shared" si="3"/>
        <v>759160.86</v>
      </c>
      <c r="E18" s="33">
        <f t="shared" si="3"/>
        <v>730623.59</v>
      </c>
      <c r="F18" s="33">
        <f t="shared" si="3"/>
        <v>666154.86</v>
      </c>
      <c r="G18" s="33">
        <f t="shared" si="3"/>
        <v>359776.27</v>
      </c>
      <c r="H18" s="33">
        <f t="shared" si="3"/>
        <v>198658.63</v>
      </c>
      <c r="I18" s="33">
        <f t="shared" si="3"/>
        <v>289204.67</v>
      </c>
      <c r="J18" s="33">
        <f t="shared" si="3"/>
        <v>234580.65</v>
      </c>
      <c r="K18" s="33">
        <f t="shared" si="3"/>
        <v>443929.41</v>
      </c>
      <c r="L18" s="33">
        <f aca="true" t="shared" si="4" ref="L18:L24">SUM(B18:K18)</f>
        <v>4266655.93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119023.41</v>
      </c>
      <c r="C19" s="33">
        <f t="shared" si="5"/>
        <v>137639.08</v>
      </c>
      <c r="D19" s="33">
        <f t="shared" si="5"/>
        <v>460705</v>
      </c>
      <c r="E19" s="33">
        <f t="shared" si="5"/>
        <v>257241.48</v>
      </c>
      <c r="F19" s="33">
        <f t="shared" si="5"/>
        <v>382275.91</v>
      </c>
      <c r="G19" s="33">
        <f t="shared" si="5"/>
        <v>224727.64</v>
      </c>
      <c r="H19" s="33">
        <f t="shared" si="5"/>
        <v>99577.5</v>
      </c>
      <c r="I19" s="33">
        <f t="shared" si="5"/>
        <v>140122.94</v>
      </c>
      <c r="J19" s="33">
        <f t="shared" si="5"/>
        <v>226007.91</v>
      </c>
      <c r="K19" s="33">
        <f t="shared" si="5"/>
        <v>181785.31</v>
      </c>
      <c r="L19" s="33">
        <f t="shared" si="4"/>
        <v>2229106.1799999997</v>
      </c>
      <c r="M19"/>
    </row>
    <row r="20" spans="1:13" ht="17.25" customHeight="1">
      <c r="A20" s="27" t="s">
        <v>26</v>
      </c>
      <c r="B20" s="33">
        <v>1858.94</v>
      </c>
      <c r="C20" s="33">
        <v>4833.97</v>
      </c>
      <c r="D20" s="33">
        <v>19331.16</v>
      </c>
      <c r="E20" s="33">
        <v>16155.63</v>
      </c>
      <c r="F20" s="33">
        <v>23703.55</v>
      </c>
      <c r="G20" s="33">
        <v>16501.9</v>
      </c>
      <c r="H20" s="33">
        <v>7454.99</v>
      </c>
      <c r="I20" s="33">
        <v>4155.52</v>
      </c>
      <c r="J20" s="33">
        <v>9752.74</v>
      </c>
      <c r="K20" s="33">
        <v>13418.05</v>
      </c>
      <c r="L20" s="33">
        <f t="shared" si="4"/>
        <v>117166.45000000001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-1308.34</v>
      </c>
      <c r="I23" s="33">
        <v>0</v>
      </c>
      <c r="J23" s="33">
        <v>0</v>
      </c>
      <c r="K23" s="33">
        <v>0</v>
      </c>
      <c r="L23" s="33">
        <f t="shared" si="4"/>
        <v>-1308.34</v>
      </c>
      <c r="M23"/>
    </row>
    <row r="24" spans="1:13" ht="17.25" customHeight="1">
      <c r="A24" s="27" t="s">
        <v>74</v>
      </c>
      <c r="B24" s="33">
        <v>-11252.43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-15732.65</v>
      </c>
      <c r="H24" s="33">
        <v>-9017.6</v>
      </c>
      <c r="I24" s="33">
        <v>-12330.56</v>
      </c>
      <c r="J24" s="33">
        <v>-13424.64</v>
      </c>
      <c r="K24" s="33">
        <v>-19423.86</v>
      </c>
      <c r="L24" s="33">
        <f t="shared" si="4"/>
        <v>-191815.43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-59277.84</v>
      </c>
      <c r="C27" s="33">
        <f t="shared" si="6"/>
        <v>-25493.6</v>
      </c>
      <c r="D27" s="33">
        <f t="shared" si="6"/>
        <v>-69207.6</v>
      </c>
      <c r="E27" s="33">
        <f t="shared" si="6"/>
        <v>-68398.7</v>
      </c>
      <c r="F27" s="33">
        <f t="shared" si="6"/>
        <v>-58555.2</v>
      </c>
      <c r="G27" s="33">
        <f t="shared" si="6"/>
        <v>-34188</v>
      </c>
      <c r="H27" s="33">
        <f t="shared" si="6"/>
        <v>-29594.1</v>
      </c>
      <c r="I27" s="33">
        <f t="shared" si="6"/>
        <v>-31693.1</v>
      </c>
      <c r="J27" s="33">
        <f t="shared" si="6"/>
        <v>-17569.2</v>
      </c>
      <c r="K27" s="33">
        <f t="shared" si="6"/>
        <v>-42922</v>
      </c>
      <c r="L27" s="33">
        <f aca="true" t="shared" si="7" ref="L27:L33">SUM(B27:K27)</f>
        <v>-436899.33999999997</v>
      </c>
      <c r="M27"/>
    </row>
    <row r="28" spans="1:13" ht="18.75" customHeight="1">
      <c r="A28" s="27" t="s">
        <v>30</v>
      </c>
      <c r="B28" s="33">
        <f>B29+B30+B31+B32</f>
        <v>-20306</v>
      </c>
      <c r="C28" s="33">
        <f aca="true" t="shared" si="8" ref="C28:K28">C29+C30+C31+C32</f>
        <v>-25493.6</v>
      </c>
      <c r="D28" s="33">
        <f t="shared" si="8"/>
        <v>-69207.6</v>
      </c>
      <c r="E28" s="33">
        <f t="shared" si="8"/>
        <v>-59510</v>
      </c>
      <c r="F28" s="33">
        <f t="shared" si="8"/>
        <v>-58555.2</v>
      </c>
      <c r="G28" s="33">
        <f t="shared" si="8"/>
        <v>-34188</v>
      </c>
      <c r="H28" s="33">
        <f t="shared" si="8"/>
        <v>-14317.6</v>
      </c>
      <c r="I28" s="33">
        <f t="shared" si="8"/>
        <v>-31693.1</v>
      </c>
      <c r="J28" s="33">
        <f t="shared" si="8"/>
        <v>-17569.2</v>
      </c>
      <c r="K28" s="33">
        <f t="shared" si="8"/>
        <v>-42922</v>
      </c>
      <c r="L28" s="33">
        <f t="shared" si="7"/>
        <v>-373762.3</v>
      </c>
      <c r="M28"/>
    </row>
    <row r="29" spans="1:13" s="36" customFormat="1" ht="18.75" customHeight="1">
      <c r="A29" s="34" t="s">
        <v>58</v>
      </c>
      <c r="B29" s="33">
        <f>-ROUND((B9)*$E$3,2)</f>
        <v>-20306</v>
      </c>
      <c r="C29" s="33">
        <f aca="true" t="shared" si="9" ref="C29:K29">-ROUND((C9)*$E$3,2)</f>
        <v>-25493.6</v>
      </c>
      <c r="D29" s="33">
        <f t="shared" si="9"/>
        <v>-69207.6</v>
      </c>
      <c r="E29" s="33">
        <f t="shared" si="9"/>
        <v>-59510</v>
      </c>
      <c r="F29" s="33">
        <f t="shared" si="9"/>
        <v>-58555.2</v>
      </c>
      <c r="G29" s="33">
        <f t="shared" si="9"/>
        <v>-34188</v>
      </c>
      <c r="H29" s="33">
        <f t="shared" si="9"/>
        <v>-14317.6</v>
      </c>
      <c r="I29" s="33">
        <f t="shared" si="9"/>
        <v>-20583.2</v>
      </c>
      <c r="J29" s="33">
        <f t="shared" si="9"/>
        <v>-17569.2</v>
      </c>
      <c r="K29" s="33">
        <f t="shared" si="9"/>
        <v>-42922</v>
      </c>
      <c r="L29" s="33">
        <f t="shared" si="7"/>
        <v>-362652.4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-11093.01</v>
      </c>
      <c r="J32" s="17">
        <v>0</v>
      </c>
      <c r="K32" s="17">
        <v>0</v>
      </c>
      <c r="L32" s="33">
        <f t="shared" si="7"/>
        <v>-11093.01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400691.92000000004</v>
      </c>
      <c r="C48" s="41">
        <f aca="true" t="shared" si="12" ref="C48:K48">IF(C17+C27+C40+C49&lt;0,0,C17+C27+C49)</f>
        <v>341668.83999999997</v>
      </c>
      <c r="D48" s="41">
        <f t="shared" si="12"/>
        <v>1134296.0199999996</v>
      </c>
      <c r="E48" s="41">
        <f t="shared" si="12"/>
        <v>906465.66</v>
      </c>
      <c r="F48" s="41">
        <f t="shared" si="12"/>
        <v>982628.3700000002</v>
      </c>
      <c r="G48" s="41">
        <f t="shared" si="12"/>
        <v>551085.16</v>
      </c>
      <c r="H48" s="41">
        <f t="shared" si="12"/>
        <v>267094.94</v>
      </c>
      <c r="I48" s="41">
        <f t="shared" si="12"/>
        <v>390783.33</v>
      </c>
      <c r="J48" s="41">
        <f t="shared" si="12"/>
        <v>441995.17999999993</v>
      </c>
      <c r="K48" s="41">
        <f t="shared" si="12"/>
        <v>578110.77</v>
      </c>
      <c r="L48" s="42">
        <f>SUM(B48:K48)</f>
        <v>5994820.1899999995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400691.93</v>
      </c>
      <c r="C54" s="41">
        <f aca="true" t="shared" si="14" ref="C54:J54">SUM(C55:C66)</f>
        <v>341668.83999999997</v>
      </c>
      <c r="D54" s="41">
        <f t="shared" si="14"/>
        <v>1134296.01</v>
      </c>
      <c r="E54" s="41">
        <f t="shared" si="14"/>
        <v>906465.66</v>
      </c>
      <c r="F54" s="41">
        <f t="shared" si="14"/>
        <v>982628.37</v>
      </c>
      <c r="G54" s="41">
        <f t="shared" si="14"/>
        <v>551085.16</v>
      </c>
      <c r="H54" s="41">
        <f t="shared" si="14"/>
        <v>267094.94</v>
      </c>
      <c r="I54" s="41">
        <f>SUM(I55:I69)</f>
        <v>390783.33</v>
      </c>
      <c r="J54" s="41">
        <f t="shared" si="14"/>
        <v>441995.17999999993</v>
      </c>
      <c r="K54" s="41">
        <f>SUM(K55:K68)</f>
        <v>578110.77</v>
      </c>
      <c r="L54" s="46">
        <f>SUM(B54:K54)</f>
        <v>5994820.1899999995</v>
      </c>
      <c r="M54" s="40"/>
    </row>
    <row r="55" spans="1:13" ht="18.75" customHeight="1">
      <c r="A55" s="47" t="s">
        <v>51</v>
      </c>
      <c r="B55" s="48">
        <v>400691.93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400691.93</v>
      </c>
      <c r="M55" s="40"/>
    </row>
    <row r="56" spans="1:12" ht="18.75" customHeight="1">
      <c r="A56" s="47" t="s">
        <v>61</v>
      </c>
      <c r="B56" s="17">
        <v>0</v>
      </c>
      <c r="C56" s="48">
        <v>298550.23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298550.23</v>
      </c>
    </row>
    <row r="57" spans="1:12" ht="18.75" customHeight="1">
      <c r="A57" s="47" t="s">
        <v>62</v>
      </c>
      <c r="B57" s="17">
        <v>0</v>
      </c>
      <c r="C57" s="48">
        <v>43118.61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43118.61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1134296.01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1134296.01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906465.66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906465.66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982628.37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982628.37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551085.16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551085.16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267094.94</v>
      </c>
      <c r="I62" s="17">
        <v>0</v>
      </c>
      <c r="J62" s="17">
        <v>0</v>
      </c>
      <c r="K62" s="17">
        <v>0</v>
      </c>
      <c r="L62" s="46">
        <f t="shared" si="15"/>
        <v>267094.94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441995.17999999993</v>
      </c>
      <c r="K64" s="17">
        <v>0</v>
      </c>
      <c r="L64" s="46">
        <f t="shared" si="15"/>
        <v>441995.17999999993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322354.57</v>
      </c>
      <c r="L65" s="46">
        <f t="shared" si="15"/>
        <v>322354.57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255756.2</v>
      </c>
      <c r="L66" s="46">
        <f t="shared" si="15"/>
        <v>255756.2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390783.33</v>
      </c>
      <c r="J69" s="52">
        <v>0</v>
      </c>
      <c r="K69" s="52">
        <v>0</v>
      </c>
      <c r="L69" s="51">
        <f>SUM(B69:K69)</f>
        <v>390783.33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2020-10-09T18:24:15Z</dcterms:modified>
  <cp:category/>
  <cp:version/>
  <cp:contentType/>
  <cp:contentStatus/>
</cp:coreProperties>
</file>