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<sst xmlns="http://schemas.openxmlformats.org/spreadsheetml/2006/main" count="79" uniqueCount="78">
  <si>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</si>
  <si>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</si>
  <si>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</si>
  <si>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</si>
  <si>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</si>
  <si>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</si>
  <si>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</si>
  <si>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</si>
  <si>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</si>
  <si>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</si>
  <si>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</si>
  <si>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</si>
  <si>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</si>
  <si>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</si>
  <si>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</si>
  <si>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</si>
  <si>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</si>
  <si>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</si>
  <si>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</si>
  <si>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</si>
  <si>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</si>
  <si>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</si>
  <si>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</si>
  <si>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</si>
  <si>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</si>
  <si>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</si>
  <si>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</si>
  <si>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</si>
  <si>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</si>
  <si>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</si>
  <si>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</si>
  <si>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</si>
  <si>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</si>
  <si>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</si>
  <si>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</si>
  <si>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</si>
  <si>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</si>
  <si>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</si>
  <si>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</si>
  <si>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</si>
  <si>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</si>
  <si>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</si>
  <si>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</si>
  <si>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</si>
  <si>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</si>
  <si>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</si>
  <si>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</si>
  <si>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</si>
  <si>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</si>
  <si>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</si>
  <si>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</si>
  <si>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</si>
  <si>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</si>
  <si>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</si>
  <si>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</si>
  <si>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</si>
  <si>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</si>
  <si>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</si>
  <si>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</si>
  <si>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</si>
  <si>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</si>
  <si>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</si>
  <si>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</si>
  <si>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</si>
  <si>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</si>
  <si>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</si>
  <si>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</si>
  <si>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</si>
  <si>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</si>
  <si>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</si>
  <si>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</si>
  <si>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</si>
  <si>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</si>
  <si>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</si>
  <si>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</si>
  <si>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</si>
  <si>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04/10/20 - VENCIMENTO 09/10/20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</si>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</sst>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6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indent="1"/>
    </xf>
    <xf numFmtId="165" fontId="34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wrapText="1" indent="1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167" fontId="34" fillId="0" borderId="4" xfId="46" applyNumberFormat="1" applyFont="1" applyFill="1" applyBorder="1" applyAlignment="1">
      <alignment horizontal="center" vertical="center"/>
    </xf>
    <xf numFmtId="167" fontId="34" fillId="0" borderId="4" xfId="53" applyNumberFormat="1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2"/>
    </xf>
    <xf numFmtId="0" fontId="34" fillId="0" borderId="4" xfId="0" applyFont="1" applyFill="1" applyBorder="1" applyAlignment="1">
      <alignment horizontal="left" vertical="center" indent="2"/>
    </xf>
    <xf numFmtId="164" fontId="34" fillId="0" borderId="4" xfId="53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4" fontId="34" fillId="35" borderId="4" xfId="53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2"/>
    </xf>
    <xf numFmtId="164" fontId="34" fillId="0" borderId="1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8" fontId="34" fillId="35" borderId="4" xfId="46" applyNumberFormat="1" applyFont="1" applyFill="1" applyBorder="1" applyAlignment="1">
      <alignment vertical="center"/>
    </xf>
    <xf numFmtId="164" fontId="34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4" fillId="0" borderId="4" xfId="46" applyFont="1" applyFill="1" applyBorder="1" applyAlignment="1">
      <alignment vertical="center"/>
    </xf>
    <xf numFmtId="168" fontId="34" fillId="0" borderId="4" xfId="46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 indent="1"/>
    </xf>
    <xf numFmtId="164" fontId="34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4" fillId="0" borderId="14" xfId="53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44" fontId="34" fillId="0" borderId="14" xfId="46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60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15061</v>
      </c>
      <c r="C7" s="10">
        <f>C8+C11</f>
        <v>21257</v>
      </c>
      <c r="D7" s="10">
        <f aca="true" t="shared" si="0" ref="D7:K7">D8+D11</f>
        <v>60130</v>
      </c>
      <c r="E7" s="10">
        <f t="shared" si="0"/>
        <v>65152</v>
      </c>
      <c r="F7" s="10">
        <f t="shared" si="0"/>
        <v>67181</v>
      </c>
      <c r="G7" s="10">
        <f t="shared" si="0"/>
        <v>25692</v>
      </c>
      <c r="H7" s="10">
        <f t="shared" si="0"/>
        <v>13172</v>
      </c>
      <c r="I7" s="10">
        <f t="shared" si="0"/>
        <v>28127</v>
      </c>
      <c r="J7" s="10">
        <f t="shared" si="0"/>
        <v>15225</v>
      </c>
      <c r="K7" s="10">
        <f t="shared" si="0"/>
        <v>49514</v>
      </c>
      <c r="L7" s="10">
        <f>SUM(B7:K7)</f>
        <v>360511</v>
      </c>
      <c r="M7" s="11"/>
    </row>
    <row r="8" spans="1:13" ht="17.25" customHeight="1">
      <c r="A8" s="12" t="s">
        <v>18</v>
      </c>
      <c r="B8" s="13">
        <f>B9+B10</f>
        <v>1485</v>
      </c>
      <c r="C8" s="13">
        <f aca="true" t="shared" si="1" ref="C8:K8">C9+C10</f>
        <v>2040</v>
      </c>
      <c r="D8" s="13">
        <f t="shared" si="1"/>
        <v>6074</v>
      </c>
      <c r="E8" s="13">
        <f t="shared" si="1"/>
        <v>6025</v>
      </c>
      <c r="F8" s="13">
        <f t="shared" si="1"/>
        <v>6273</v>
      </c>
      <c r="G8" s="13">
        <f t="shared" si="1"/>
        <v>2256</v>
      </c>
      <c r="H8" s="13">
        <f t="shared" si="1"/>
        <v>1025</v>
      </c>
      <c r="I8" s="13">
        <f t="shared" si="1"/>
        <v>1838</v>
      </c>
      <c r="J8" s="13">
        <f t="shared" si="1"/>
        <v>913</v>
      </c>
      <c r="K8" s="13">
        <f t="shared" si="1"/>
        <v>3454</v>
      </c>
      <c r="L8" s="13">
        <f>SUM(B8:K8)</f>
        <v>31383</v>
      </c>
      <c r="M8"/>
    </row>
    <row r="9" spans="1:13" ht="17.25" customHeight="1">
      <c r="A9" s="14" t="s">
        <v>19</v>
      </c>
      <c r="B9" s="15">
        <v>1484</v>
      </c>
      <c r="C9" s="15">
        <v>2040</v>
      </c>
      <c r="D9" s="15">
        <v>6074</v>
      </c>
      <c r="E9" s="15">
        <v>6025</v>
      </c>
      <c r="F9" s="15">
        <v>6273</v>
      </c>
      <c r="G9" s="15">
        <v>2256</v>
      </c>
      <c r="H9" s="15">
        <v>1024</v>
      </c>
      <c r="I9" s="15">
        <v>1838</v>
      </c>
      <c r="J9" s="15">
        <v>913</v>
      </c>
      <c r="K9" s="15">
        <v>3454</v>
      </c>
      <c r="L9" s="13">
        <f>SUM(B9:K9)</f>
        <v>31381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</v>
      </c>
      <c r="I10" s="15">
        <v>0</v>
      </c>
      <c r="J10" s="15">
        <v>0</v>
      </c>
      <c r="K10" s="15">
        <v>0</v>
      </c>
      <c r="L10" s="13">
        <f>SUM(B10:K10)</f>
        <v>2</v>
      </c>
      <c r="M10"/>
    </row>
    <row r="11" spans="1:13" ht="17.25" customHeight="1">
      <c r="A11" s="12" t="s">
        <v>21</v>
      </c>
      <c r="B11" s="15">
        <v>13576</v>
      </c>
      <c r="C11" s="15">
        <v>19217</v>
      </c>
      <c r="D11" s="15">
        <v>54056</v>
      </c>
      <c r="E11" s="15">
        <v>59127</v>
      </c>
      <c r="F11" s="15">
        <v>60908</v>
      </c>
      <c r="G11" s="15">
        <v>23436</v>
      </c>
      <c r="H11" s="15">
        <v>12147</v>
      </c>
      <c r="I11" s="15">
        <v>26289</v>
      </c>
      <c r="J11" s="15">
        <v>14312</v>
      </c>
      <c r="K11" s="15">
        <v>46060</v>
      </c>
      <c r="L11" s="13">
        <f>SUM(B11:K11)</f>
        <v>329128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1.330740006943964</v>
      </c>
      <c r="C15" s="22">
        <v>1.558942855268293</v>
      </c>
      <c r="D15" s="22">
        <v>1.58385807445326</v>
      </c>
      <c r="E15" s="22">
        <v>1.356726453223072</v>
      </c>
      <c r="F15" s="22">
        <v>1.548579777487402</v>
      </c>
      <c r="G15" s="22">
        <v>1.516647963047543</v>
      </c>
      <c r="H15" s="22">
        <v>1.65879645623464</v>
      </c>
      <c r="I15" s="22">
        <v>1.369525845562628</v>
      </c>
      <c r="J15" s="22">
        <v>1.91949458808213</v>
      </c>
      <c r="K15" s="22">
        <v>1.33137775801722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106086.36</v>
      </c>
      <c r="C17" s="25">
        <f aca="true" t="shared" si="2" ref="C17:K17">C18+C19+C20+C21+C22+C23+C24</f>
        <v>94847.96</v>
      </c>
      <c r="D17" s="25">
        <f t="shared" si="2"/>
        <v>328458.31999999995</v>
      </c>
      <c r="E17" s="25">
        <f t="shared" si="2"/>
        <v>311265.37999999995</v>
      </c>
      <c r="F17" s="25">
        <f t="shared" si="2"/>
        <v>326882.83</v>
      </c>
      <c r="G17" s="25">
        <f t="shared" si="2"/>
        <v>134240.75</v>
      </c>
      <c r="H17" s="25">
        <f t="shared" si="2"/>
        <v>83977.9</v>
      </c>
      <c r="I17" s="25">
        <f t="shared" si="2"/>
        <v>121379.31</v>
      </c>
      <c r="J17" s="25">
        <f t="shared" si="2"/>
        <v>98901.85</v>
      </c>
      <c r="K17" s="25">
        <f t="shared" si="2"/>
        <v>182250.24</v>
      </c>
      <c r="L17" s="25">
        <f>L18+L19+L20+L21+L22+L23+L24</f>
        <v>1788290.9000000001</v>
      </c>
      <c r="M17"/>
    </row>
    <row r="18" spans="1:13" ht="17.25" customHeight="1">
      <c r="A18" s="26" t="s">
        <v>24</v>
      </c>
      <c r="B18" s="33">
        <f aca="true" t="shared" si="3" ref="B18:K18">ROUND(B13*B7,2)</f>
        <v>86695.63</v>
      </c>
      <c r="C18" s="33">
        <f t="shared" si="3"/>
        <v>65930.71</v>
      </c>
      <c r="D18" s="33">
        <f t="shared" si="3"/>
        <v>222108.19</v>
      </c>
      <c r="E18" s="33">
        <f t="shared" si="3"/>
        <v>243381.81</v>
      </c>
      <c r="F18" s="33">
        <f t="shared" si="3"/>
        <v>222154.13</v>
      </c>
      <c r="G18" s="33">
        <f t="shared" si="3"/>
        <v>93357.02</v>
      </c>
      <c r="H18" s="33">
        <f t="shared" si="3"/>
        <v>52735.42</v>
      </c>
      <c r="I18" s="33">
        <f t="shared" si="3"/>
        <v>93530.71</v>
      </c>
      <c r="J18" s="33">
        <f t="shared" si="3"/>
        <v>54511.59</v>
      </c>
      <c r="K18" s="33">
        <f t="shared" si="3"/>
        <v>144744.28</v>
      </c>
      <c r="L18" s="33">
        <f aca="true" t="shared" si="4" ref="L18:L24">SUM(B18:K18)</f>
        <v>1279149.4900000002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28673.71</v>
      </c>
      <c r="C19" s="33">
        <f t="shared" si="5"/>
        <v>36851.5</v>
      </c>
      <c r="D19" s="33">
        <f t="shared" si="5"/>
        <v>129679.66</v>
      </c>
      <c r="E19" s="33">
        <f t="shared" si="5"/>
        <v>86820.73</v>
      </c>
      <c r="F19" s="33">
        <f t="shared" si="5"/>
        <v>121869.26</v>
      </c>
      <c r="G19" s="33">
        <f t="shared" si="5"/>
        <v>48232.71</v>
      </c>
      <c r="H19" s="33">
        <f t="shared" si="5"/>
        <v>34741.91</v>
      </c>
      <c r="I19" s="33">
        <f t="shared" si="5"/>
        <v>34562.01</v>
      </c>
      <c r="J19" s="33">
        <f t="shared" si="5"/>
        <v>50123.11</v>
      </c>
      <c r="K19" s="33">
        <f t="shared" si="5"/>
        <v>47965.03</v>
      </c>
      <c r="L19" s="33">
        <f t="shared" si="4"/>
        <v>619519.63</v>
      </c>
      <c r="M19"/>
    </row>
    <row r="20" spans="1:13" ht="17.25" customHeight="1">
      <c r="A20" s="27" t="s">
        <v>26</v>
      </c>
      <c r="B20" s="33">
        <v>636.05</v>
      </c>
      <c r="C20" s="33">
        <v>2925.83</v>
      </c>
      <c r="D20" s="33">
        <v>12363.87</v>
      </c>
      <c r="E20" s="33">
        <v>10219.18</v>
      </c>
      <c r="F20" s="33">
        <v>13805.58</v>
      </c>
      <c r="G20" s="33">
        <v>8372.52</v>
      </c>
      <c r="H20" s="33">
        <v>4969.26</v>
      </c>
      <c r="I20" s="33">
        <v>4282.73</v>
      </c>
      <c r="J20" s="33">
        <v>5045.99</v>
      </c>
      <c r="K20" s="33">
        <v>7632.59</v>
      </c>
      <c r="L20" s="33">
        <f t="shared" si="4"/>
        <v>70253.6</v>
      </c>
      <c r="M20"/>
    </row>
    <row r="21" spans="1:13" ht="17.25" customHeight="1">
      <c r="A21" s="27" t="s">
        <v>27</v>
      </c>
      <c r="B21" s="33">
        <v>1323.86</v>
      </c>
      <c r="C21" s="29">
        <v>0</v>
      </c>
      <c r="D21" s="29">
        <v>2647.72</v>
      </c>
      <c r="E21" s="29">
        <v>0</v>
      </c>
      <c r="F21" s="33">
        <v>1323.86</v>
      </c>
      <c r="G21" s="29">
        <v>0</v>
      </c>
      <c r="H21" s="33">
        <v>1323.86</v>
      </c>
      <c r="I21" s="29">
        <v>1323.86</v>
      </c>
      <c r="J21" s="29">
        <v>2647.72</v>
      </c>
      <c r="K21" s="29">
        <v>1323.86</v>
      </c>
      <c r="L21" s="33">
        <f t="shared" si="4"/>
        <v>11914.74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-11242.89</v>
      </c>
      <c r="C24" s="33">
        <v>-10860.08</v>
      </c>
      <c r="D24" s="33">
        <v>-38341.12</v>
      </c>
      <c r="E24" s="33">
        <v>-29156.34</v>
      </c>
      <c r="F24" s="33">
        <v>-32270</v>
      </c>
      <c r="G24" s="33">
        <v>-15721.5</v>
      </c>
      <c r="H24" s="33">
        <v>-9792.55</v>
      </c>
      <c r="I24" s="33">
        <v>-12320</v>
      </c>
      <c r="J24" s="33">
        <v>-13426.56</v>
      </c>
      <c r="K24" s="33">
        <v>-19415.52</v>
      </c>
      <c r="L24" s="33">
        <f t="shared" si="4"/>
        <v>-192546.55999999997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-45501.439999999995</v>
      </c>
      <c r="C27" s="33">
        <f t="shared" si="6"/>
        <v>-8976</v>
      </c>
      <c r="D27" s="33">
        <f t="shared" si="6"/>
        <v>-26725.6</v>
      </c>
      <c r="E27" s="33">
        <f t="shared" si="6"/>
        <v>-35398.7</v>
      </c>
      <c r="F27" s="33">
        <f t="shared" si="6"/>
        <v>-27601.2</v>
      </c>
      <c r="G27" s="33">
        <f t="shared" si="6"/>
        <v>-9926.4</v>
      </c>
      <c r="H27" s="33">
        <f t="shared" si="6"/>
        <v>-19782.1</v>
      </c>
      <c r="I27" s="33">
        <f t="shared" si="6"/>
        <v>-8087.2</v>
      </c>
      <c r="J27" s="33">
        <f t="shared" si="6"/>
        <v>-4017.2</v>
      </c>
      <c r="K27" s="33">
        <f t="shared" si="6"/>
        <v>-15197.6</v>
      </c>
      <c r="L27" s="33">
        <f aca="true" t="shared" si="7" ref="L27:L33">SUM(B27:K27)</f>
        <v>-201213.44000000003</v>
      </c>
      <c r="M27"/>
    </row>
    <row r="28" spans="1:13" ht="18.75" customHeight="1">
      <c r="A28" s="27" t="s">
        <v>30</v>
      </c>
      <c r="B28" s="33">
        <f>B29+B30+B31+B32</f>
        <v>-6529.6</v>
      </c>
      <c r="C28" s="33">
        <f aca="true" t="shared" si="8" ref="C28:K28">C29+C30+C31+C32</f>
        <v>-8976</v>
      </c>
      <c r="D28" s="33">
        <f t="shared" si="8"/>
        <v>-26725.6</v>
      </c>
      <c r="E28" s="33">
        <f t="shared" si="8"/>
        <v>-26510</v>
      </c>
      <c r="F28" s="33">
        <f t="shared" si="8"/>
        <v>-27601.2</v>
      </c>
      <c r="G28" s="33">
        <f t="shared" si="8"/>
        <v>-9926.4</v>
      </c>
      <c r="H28" s="33">
        <f t="shared" si="8"/>
        <v>-4505.6</v>
      </c>
      <c r="I28" s="33">
        <f t="shared" si="8"/>
        <v>-8087.2</v>
      </c>
      <c r="J28" s="33">
        <f t="shared" si="8"/>
        <v>-4017.2</v>
      </c>
      <c r="K28" s="33">
        <f t="shared" si="8"/>
        <v>-15197.6</v>
      </c>
      <c r="L28" s="33">
        <f t="shared" si="7"/>
        <v>-138076.4</v>
      </c>
      <c r="M28"/>
    </row>
    <row r="29" spans="1:13" s="36" customFormat="1" ht="18.75" customHeight="1">
      <c r="A29" s="34" t="s">
        <v>58</v>
      </c>
      <c r="B29" s="33">
        <f>-ROUND((B9)*$E$3,2)</f>
        <v>-6529.6</v>
      </c>
      <c r="C29" s="33">
        <f aca="true" t="shared" si="9" ref="C29:K29">-ROUND((C9)*$E$3,2)</f>
        <v>-8976</v>
      </c>
      <c r="D29" s="33">
        <f t="shared" si="9"/>
        <v>-26725.6</v>
      </c>
      <c r="E29" s="33">
        <f t="shared" si="9"/>
        <v>-26510</v>
      </c>
      <c r="F29" s="33">
        <f t="shared" si="9"/>
        <v>-27601.2</v>
      </c>
      <c r="G29" s="33">
        <f t="shared" si="9"/>
        <v>-9926.4</v>
      </c>
      <c r="H29" s="33">
        <f t="shared" si="9"/>
        <v>-4505.6</v>
      </c>
      <c r="I29" s="33">
        <f t="shared" si="9"/>
        <v>-8087.2</v>
      </c>
      <c r="J29" s="33">
        <f t="shared" si="9"/>
        <v>-4017.2</v>
      </c>
      <c r="K29" s="33">
        <f t="shared" si="9"/>
        <v>-15197.6</v>
      </c>
      <c r="L29" s="33">
        <f t="shared" si="7"/>
        <v>-138076.4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-38971.84</v>
      </c>
      <c r="C33" s="38">
        <f t="shared" si="10"/>
        <v>0</v>
      </c>
      <c r="D33" s="38">
        <f t="shared" si="10"/>
        <v>0</v>
      </c>
      <c r="E33" s="38">
        <f t="shared" si="10"/>
        <v>-8888.7</v>
      </c>
      <c r="F33" s="38">
        <f t="shared" si="10"/>
        <v>0</v>
      </c>
      <c r="G33" s="38">
        <f t="shared" si="10"/>
        <v>0</v>
      </c>
      <c r="H33" s="38">
        <f t="shared" si="10"/>
        <v>-15276.5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-63137.03999999999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-38971.84</v>
      </c>
      <c r="C35" s="17">
        <v>0</v>
      </c>
      <c r="D35" s="17">
        <v>0</v>
      </c>
      <c r="E35" s="33">
        <v>-8888.7</v>
      </c>
      <c r="F35" s="28">
        <v>0</v>
      </c>
      <c r="G35" s="28">
        <v>0</v>
      </c>
      <c r="H35" s="33">
        <v>-15276.5</v>
      </c>
      <c r="I35" s="17">
        <v>0</v>
      </c>
      <c r="J35" s="28">
        <v>0</v>
      </c>
      <c r="K35" s="17">
        <v>0</v>
      </c>
      <c r="L35" s="33">
        <f>SUM(B35:K35)</f>
        <v>-63137.03999999999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60584.920000000006</v>
      </c>
      <c r="C48" s="41">
        <f aca="true" t="shared" si="12" ref="C48:K48">IF(C17+C27+C40+C49&lt;0,0,C17+C27+C49)</f>
        <v>85871.96</v>
      </c>
      <c r="D48" s="41">
        <f t="shared" si="12"/>
        <v>301732.72</v>
      </c>
      <c r="E48" s="41">
        <f t="shared" si="12"/>
        <v>275866.67999999993</v>
      </c>
      <c r="F48" s="41">
        <f t="shared" si="12"/>
        <v>299281.63</v>
      </c>
      <c r="G48" s="41">
        <f t="shared" si="12"/>
        <v>124314.35</v>
      </c>
      <c r="H48" s="41">
        <f t="shared" si="12"/>
        <v>64195.799999999996</v>
      </c>
      <c r="I48" s="41">
        <f t="shared" si="12"/>
        <v>113292.11</v>
      </c>
      <c r="J48" s="41">
        <f t="shared" si="12"/>
        <v>94884.65000000001</v>
      </c>
      <c r="K48" s="41">
        <f t="shared" si="12"/>
        <v>167052.63999999998</v>
      </c>
      <c r="L48" s="42">
        <f>SUM(B48:K48)</f>
        <v>1587077.46</v>
      </c>
      <c r="M48" s="53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60584.93</v>
      </c>
      <c r="C54" s="41">
        <f aca="true" t="shared" si="14" ref="C54:J54">SUM(C55:C66)</f>
        <v>85871.95999999999</v>
      </c>
      <c r="D54" s="41">
        <f t="shared" si="14"/>
        <v>301732.73</v>
      </c>
      <c r="E54" s="41">
        <f t="shared" si="14"/>
        <v>275866.69</v>
      </c>
      <c r="F54" s="41">
        <f t="shared" si="14"/>
        <v>299281.63</v>
      </c>
      <c r="G54" s="41">
        <f t="shared" si="14"/>
        <v>124314.35</v>
      </c>
      <c r="H54" s="41">
        <f t="shared" si="14"/>
        <v>64195.8</v>
      </c>
      <c r="I54" s="41">
        <f>SUM(I55:I69)</f>
        <v>113292.11</v>
      </c>
      <c r="J54" s="41">
        <f t="shared" si="14"/>
        <v>94884.65000000001</v>
      </c>
      <c r="K54" s="41">
        <f>SUM(K55:K68)</f>
        <v>167052.64</v>
      </c>
      <c r="L54" s="46">
        <f>SUM(B54:K54)</f>
        <v>1587077.4900000002</v>
      </c>
      <c r="M54" s="40"/>
    </row>
    <row r="55" spans="1:13" ht="18.75" customHeight="1">
      <c r="A55" s="47" t="s">
        <v>51</v>
      </c>
      <c r="B55" s="48">
        <v>60584.93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60584.93</v>
      </c>
      <c r="M55" s="40"/>
    </row>
    <row r="56" spans="1:12" ht="18.75" customHeight="1">
      <c r="A56" s="47" t="s">
        <v>61</v>
      </c>
      <c r="B56" s="17">
        <v>0</v>
      </c>
      <c r="C56" s="48">
        <v>74974.81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74974.81</v>
      </c>
    </row>
    <row r="57" spans="1:12" ht="18.75" customHeight="1">
      <c r="A57" s="47" t="s">
        <v>62</v>
      </c>
      <c r="B57" s="17">
        <v>0</v>
      </c>
      <c r="C57" s="48">
        <v>10897.15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10897.15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301732.73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301732.73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275866.69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275866.69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299281.63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299281.63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124314.35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124314.35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64195.8</v>
      </c>
      <c r="I62" s="17">
        <v>0</v>
      </c>
      <c r="J62" s="17">
        <v>0</v>
      </c>
      <c r="K62" s="17">
        <v>0</v>
      </c>
      <c r="L62" s="46">
        <f t="shared" si="15"/>
        <v>64195.8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94884.65000000001</v>
      </c>
      <c r="K64" s="17">
        <v>0</v>
      </c>
      <c r="L64" s="46">
        <f t="shared" si="15"/>
        <v>94884.65000000001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71264.66</v>
      </c>
      <c r="L65" s="46">
        <f t="shared" si="15"/>
        <v>71264.66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95787.98</v>
      </c>
      <c r="L66" s="46">
        <f t="shared" si="15"/>
        <v>95787.98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60">
        <v>113292.11</v>
      </c>
      <c r="J69" s="52">
        <v>0</v>
      </c>
      <c r="K69" s="52">
        <v>0</v>
      </c>
      <c r="L69" s="51">
        <f>SUM(B69:K69)</f>
        <v>113292.11</v>
      </c>
    </row>
    <row r="70" spans="1:12" ht="18" customHeight="1">
      <c r="A70" s="61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62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2020-10-08T19:35:39Z</dcterms:modified>
  <cp:category/>
  <cp:version/>
  <cp:contentType/>
  <cp:contentStatus/>
</cp:coreProperties>
</file>