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<sst xmlns="http://schemas.openxmlformats.org/spreadsheetml/2006/main" count="79" uniqueCount="78">
  <si>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</si>
  <si>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</si>
  <si>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</si>
  <si>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</si>
  <si>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</si>
  <si>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</si>
  <si>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</si>
  <si>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</si>
  <si>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</si>
  <si>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</si>
  <si>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</si>
  <si>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</si>
  <si>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</si>
  <si>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</si>
  <si>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</si>
  <si>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</si>
  <si>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</si>
  <si>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</si>
  <si>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</si>
  <si>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</si>
  <si>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</si>
  <si>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</si>
  <si>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</si>
  <si>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</si>
  <si>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</si>
  <si>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</si>
  <si>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</si>
  <si>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</si>
  <si>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</si>
  <si>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</si>
  <si>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</si>
  <si>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</si>
  <si>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</si>
  <si>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</si>
  <si>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</si>
  <si>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</si>
  <si>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</si>
  <si>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</si>
  <si>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</si>
  <si>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</si>
  <si>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</si>
  <si>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</si>
  <si>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</si>
  <si>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</si>
  <si>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</si>
  <si>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</si>
  <si>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</si>
  <si>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</si>
  <si>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</si>
  <si>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</si>
  <si>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</si>
  <si>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</si>
  <si>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</si>
  <si>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</si>
  <si>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</si>
  <si>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</si>
  <si>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</si>
  <si>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</si>
  <si>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</si>
  <si>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</si>
  <si>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</si>
  <si>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</si>
  <si>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</si>
  <si>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</si>
  <si>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</si>
  <si>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</si>
  <si>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</si>
  <si>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</si>
  <si>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</si>
  <si>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</si>
  <si>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</si>
  <si>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</si>
  <si>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</si>
  <si>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</si>
  <si>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</si>
  <si>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</si>
  <si>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02/10/20 - VENCIMENTO 09/10/20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</si>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</sst>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4" fontId="34" fillId="0" borderId="14" xfId="46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60200</v>
      </c>
      <c r="C7" s="10">
        <f>C8+C11</f>
        <v>76366</v>
      </c>
      <c r="D7" s="10">
        <f aca="true" t="shared" si="0" ref="D7:K7">D8+D11</f>
        <v>212888</v>
      </c>
      <c r="E7" s="10">
        <f t="shared" si="0"/>
        <v>194826</v>
      </c>
      <c r="F7" s="10">
        <f t="shared" si="0"/>
        <v>203564</v>
      </c>
      <c r="G7" s="10">
        <f t="shared" si="0"/>
        <v>100675</v>
      </c>
      <c r="H7" s="10">
        <f t="shared" si="0"/>
        <v>50596</v>
      </c>
      <c r="I7" s="10">
        <f t="shared" si="0"/>
        <v>89722</v>
      </c>
      <c r="J7" s="10">
        <f t="shared" si="0"/>
        <v>67623</v>
      </c>
      <c r="K7" s="10">
        <f t="shared" si="0"/>
        <v>157090</v>
      </c>
      <c r="L7" s="10">
        <f>SUM(B7:K7)</f>
        <v>1213550</v>
      </c>
      <c r="M7" s="11"/>
    </row>
    <row r="8" spans="1:13" ht="17.25" customHeight="1">
      <c r="A8" s="12" t="s">
        <v>18</v>
      </c>
      <c r="B8" s="13">
        <f>B9+B10</f>
        <v>4488</v>
      </c>
      <c r="C8" s="13">
        <f aca="true" t="shared" si="1" ref="C8:K8">C9+C10</f>
        <v>5722</v>
      </c>
      <c r="D8" s="13">
        <f t="shared" si="1"/>
        <v>16162</v>
      </c>
      <c r="E8" s="13">
        <f t="shared" si="1"/>
        <v>13973</v>
      </c>
      <c r="F8" s="13">
        <f t="shared" si="1"/>
        <v>13367</v>
      </c>
      <c r="G8" s="13">
        <f t="shared" si="1"/>
        <v>8058</v>
      </c>
      <c r="H8" s="13">
        <f t="shared" si="1"/>
        <v>3488</v>
      </c>
      <c r="I8" s="13">
        <f t="shared" si="1"/>
        <v>4833</v>
      </c>
      <c r="J8" s="13">
        <f t="shared" si="1"/>
        <v>4142</v>
      </c>
      <c r="K8" s="13">
        <f t="shared" si="1"/>
        <v>10241</v>
      </c>
      <c r="L8" s="13">
        <f>SUM(B8:K8)</f>
        <v>84474</v>
      </c>
      <c r="M8"/>
    </row>
    <row r="9" spans="1:13" ht="17.25" customHeight="1">
      <c r="A9" s="14" t="s">
        <v>19</v>
      </c>
      <c r="B9" s="15">
        <v>4488</v>
      </c>
      <c r="C9" s="15">
        <v>5722</v>
      </c>
      <c r="D9" s="15">
        <v>16162</v>
      </c>
      <c r="E9" s="15">
        <v>13973</v>
      </c>
      <c r="F9" s="15">
        <v>13367</v>
      </c>
      <c r="G9" s="15">
        <v>8058</v>
      </c>
      <c r="H9" s="15">
        <v>3488</v>
      </c>
      <c r="I9" s="15">
        <v>4833</v>
      </c>
      <c r="J9" s="15">
        <v>4142</v>
      </c>
      <c r="K9" s="15">
        <v>10241</v>
      </c>
      <c r="L9" s="13">
        <f>SUM(B9:K9)</f>
        <v>84474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55712</v>
      </c>
      <c r="C11" s="15">
        <v>70644</v>
      </c>
      <c r="D11" s="15">
        <v>196726</v>
      </c>
      <c r="E11" s="15">
        <v>180853</v>
      </c>
      <c r="F11" s="15">
        <v>190197</v>
      </c>
      <c r="G11" s="15">
        <v>92617</v>
      </c>
      <c r="H11" s="15">
        <v>47108</v>
      </c>
      <c r="I11" s="15">
        <v>84889</v>
      </c>
      <c r="J11" s="15">
        <v>63481</v>
      </c>
      <c r="K11" s="15">
        <v>146849</v>
      </c>
      <c r="L11" s="13">
        <f>SUM(B11:K11)</f>
        <v>1129076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1.34930846871968</v>
      </c>
      <c r="C15" s="22">
        <v>1.586781124761319</v>
      </c>
      <c r="D15" s="22">
        <v>1.559490983866643</v>
      </c>
      <c r="E15" s="22">
        <v>1.356726453223072</v>
      </c>
      <c r="F15" s="22">
        <v>1.554824039831908</v>
      </c>
      <c r="G15" s="22">
        <v>1.602265166618245</v>
      </c>
      <c r="H15" s="22">
        <v>1.5833966513598</v>
      </c>
      <c r="I15" s="22">
        <v>1.44599683430283</v>
      </c>
      <c r="J15" s="22">
        <v>1.91949458808213</v>
      </c>
      <c r="K15" s="22">
        <v>1.375905448886123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459333.94</v>
      </c>
      <c r="C17" s="25">
        <f aca="true" t="shared" si="2" ref="C17:K17">C18+C19+C20+C21+C22+C23+C24</f>
        <v>369854.63</v>
      </c>
      <c r="D17" s="25">
        <f t="shared" si="2"/>
        <v>1209552.5199999998</v>
      </c>
      <c r="E17" s="25">
        <f t="shared" si="2"/>
        <v>974837.9900000001</v>
      </c>
      <c r="F17" s="25">
        <f t="shared" si="2"/>
        <v>1039184.9900000001</v>
      </c>
      <c r="G17" s="25">
        <f t="shared" si="2"/>
        <v>586740.2000000001</v>
      </c>
      <c r="H17" s="25">
        <f t="shared" si="2"/>
        <v>319407.88</v>
      </c>
      <c r="I17" s="25">
        <f t="shared" si="2"/>
        <v>424862.51</v>
      </c>
      <c r="J17" s="25">
        <f t="shared" si="2"/>
        <v>463803.64999999997</v>
      </c>
      <c r="K17" s="25">
        <f t="shared" si="2"/>
        <v>626991.7</v>
      </c>
      <c r="L17" s="25">
        <f>L18+L19+L20+L21+L22+L23+L24</f>
        <v>6474570.01</v>
      </c>
      <c r="M17"/>
    </row>
    <row r="18" spans="1:13" ht="17.25" customHeight="1">
      <c r="A18" s="26" t="s">
        <v>24</v>
      </c>
      <c r="B18" s="33">
        <f aca="true" t="shared" si="3" ref="B18:K18">ROUND(B13*B7,2)</f>
        <v>346529.26</v>
      </c>
      <c r="C18" s="33">
        <f t="shared" si="3"/>
        <v>236856.79</v>
      </c>
      <c r="D18" s="33">
        <f t="shared" si="3"/>
        <v>786365.69</v>
      </c>
      <c r="E18" s="33">
        <f t="shared" si="3"/>
        <v>727792.01</v>
      </c>
      <c r="F18" s="33">
        <f t="shared" si="3"/>
        <v>673145.44</v>
      </c>
      <c r="G18" s="33">
        <f t="shared" si="3"/>
        <v>365822.75</v>
      </c>
      <c r="H18" s="33">
        <f t="shared" si="3"/>
        <v>202566.15</v>
      </c>
      <c r="I18" s="33">
        <f t="shared" si="3"/>
        <v>298352.57</v>
      </c>
      <c r="J18" s="33">
        <f t="shared" si="3"/>
        <v>242117.39</v>
      </c>
      <c r="K18" s="33">
        <f t="shared" si="3"/>
        <v>459221.2</v>
      </c>
      <c r="L18" s="33">
        <f aca="true" t="shared" si="4" ref="L18:L24">SUM(B18:K18)</f>
        <v>4338769.25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121045.61</v>
      </c>
      <c r="C19" s="33">
        <f t="shared" si="5"/>
        <v>138983.09</v>
      </c>
      <c r="D19" s="33">
        <f t="shared" si="5"/>
        <v>439964.51</v>
      </c>
      <c r="E19" s="33">
        <f t="shared" si="5"/>
        <v>259622.66</v>
      </c>
      <c r="F19" s="33">
        <f t="shared" si="5"/>
        <v>373477.27</v>
      </c>
      <c r="G19" s="33">
        <f t="shared" si="5"/>
        <v>220322.3</v>
      </c>
      <c r="H19" s="33">
        <f t="shared" si="5"/>
        <v>118176.41</v>
      </c>
      <c r="I19" s="33">
        <f t="shared" si="5"/>
        <v>133064.3</v>
      </c>
      <c r="J19" s="33">
        <f t="shared" si="5"/>
        <v>222625.63</v>
      </c>
      <c r="K19" s="33">
        <f t="shared" si="5"/>
        <v>172623.75</v>
      </c>
      <c r="L19" s="33">
        <f t="shared" si="4"/>
        <v>2199905.5300000003</v>
      </c>
      <c r="M19"/>
    </row>
    <row r="20" spans="1:13" ht="17.25" customHeight="1">
      <c r="A20" s="27" t="s">
        <v>26</v>
      </c>
      <c r="B20" s="33">
        <v>1687.64</v>
      </c>
      <c r="C20" s="33">
        <v>4876.37</v>
      </c>
      <c r="D20" s="33">
        <v>18915.72</v>
      </c>
      <c r="E20" s="33">
        <v>16579.66</v>
      </c>
      <c r="F20" s="33">
        <v>23553.18</v>
      </c>
      <c r="G20" s="33">
        <v>16327.8</v>
      </c>
      <c r="H20" s="33">
        <v>7134.01</v>
      </c>
      <c r="I20" s="33">
        <v>4452.34</v>
      </c>
      <c r="J20" s="33">
        <v>9837.55</v>
      </c>
      <c r="K20" s="33">
        <v>13246.75</v>
      </c>
      <c r="L20" s="33">
        <f t="shared" si="4"/>
        <v>116611.02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-110.16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-110.16</v>
      </c>
      <c r="M23"/>
    </row>
    <row r="24" spans="1:13" ht="17.25" customHeight="1">
      <c r="A24" s="27" t="s">
        <v>74</v>
      </c>
      <c r="B24" s="33">
        <v>-11252.43</v>
      </c>
      <c r="C24" s="33">
        <v>-10861.62</v>
      </c>
      <c r="D24" s="33">
        <v>-38341.12</v>
      </c>
      <c r="E24" s="33">
        <v>-29156.34</v>
      </c>
      <c r="F24" s="33">
        <v>-32204.6</v>
      </c>
      <c r="G24" s="33">
        <v>-15732.65</v>
      </c>
      <c r="H24" s="33">
        <v>-9792.55</v>
      </c>
      <c r="I24" s="33">
        <v>-12330.56</v>
      </c>
      <c r="J24" s="33">
        <v>-13424.64</v>
      </c>
      <c r="K24" s="33">
        <v>-19423.86</v>
      </c>
      <c r="L24" s="33">
        <f t="shared" si="4"/>
        <v>-192520.37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-58719.03999999999</v>
      </c>
      <c r="C27" s="33">
        <f t="shared" si="6"/>
        <v>-25176.8</v>
      </c>
      <c r="D27" s="33">
        <f t="shared" si="6"/>
        <v>-71112.8</v>
      </c>
      <c r="E27" s="33">
        <f t="shared" si="6"/>
        <v>-70369.9</v>
      </c>
      <c r="F27" s="33">
        <f t="shared" si="6"/>
        <v>-58814.8</v>
      </c>
      <c r="G27" s="33">
        <f t="shared" si="6"/>
        <v>-411455.2</v>
      </c>
      <c r="H27" s="33">
        <f t="shared" si="6"/>
        <v>-30623.7</v>
      </c>
      <c r="I27" s="33">
        <f t="shared" si="6"/>
        <v>-33734.05</v>
      </c>
      <c r="J27" s="33">
        <f t="shared" si="6"/>
        <v>-18224.8</v>
      </c>
      <c r="K27" s="33">
        <f t="shared" si="6"/>
        <v>-45060.4</v>
      </c>
      <c r="L27" s="33">
        <f aca="true" t="shared" si="7" ref="L27:L33">SUM(B27:K27)</f>
        <v>-823291.4900000001</v>
      </c>
      <c r="M27"/>
    </row>
    <row r="28" spans="1:13" ht="18.75" customHeight="1">
      <c r="A28" s="27" t="s">
        <v>30</v>
      </c>
      <c r="B28" s="33">
        <f>B29+B30+B31+B32</f>
        <v>-19747.2</v>
      </c>
      <c r="C28" s="33">
        <f aca="true" t="shared" si="8" ref="C28:K28">C29+C30+C31+C32</f>
        <v>-25176.8</v>
      </c>
      <c r="D28" s="33">
        <f t="shared" si="8"/>
        <v>-71112.8</v>
      </c>
      <c r="E28" s="33">
        <f t="shared" si="8"/>
        <v>-61481.2</v>
      </c>
      <c r="F28" s="33">
        <f t="shared" si="8"/>
        <v>-58814.8</v>
      </c>
      <c r="G28" s="33">
        <f t="shared" si="8"/>
        <v>-35455.2</v>
      </c>
      <c r="H28" s="33">
        <f t="shared" si="8"/>
        <v>-15347.2</v>
      </c>
      <c r="I28" s="33">
        <f t="shared" si="8"/>
        <v>-33734.05</v>
      </c>
      <c r="J28" s="33">
        <f t="shared" si="8"/>
        <v>-18224.8</v>
      </c>
      <c r="K28" s="33">
        <f t="shared" si="8"/>
        <v>-45060.4</v>
      </c>
      <c r="L28" s="33">
        <f t="shared" si="7"/>
        <v>-384154.45</v>
      </c>
      <c r="M28"/>
    </row>
    <row r="29" spans="1:13" s="36" customFormat="1" ht="18.75" customHeight="1">
      <c r="A29" s="34" t="s">
        <v>58</v>
      </c>
      <c r="B29" s="33">
        <f>-ROUND((B9)*$E$3,2)</f>
        <v>-19747.2</v>
      </c>
      <c r="C29" s="33">
        <f aca="true" t="shared" si="9" ref="C29:K29">-ROUND((C9)*$E$3,2)</f>
        <v>-25176.8</v>
      </c>
      <c r="D29" s="33">
        <f t="shared" si="9"/>
        <v>-71112.8</v>
      </c>
      <c r="E29" s="33">
        <f t="shared" si="9"/>
        <v>-61481.2</v>
      </c>
      <c r="F29" s="33">
        <f t="shared" si="9"/>
        <v>-58814.8</v>
      </c>
      <c r="G29" s="33">
        <f t="shared" si="9"/>
        <v>-35455.2</v>
      </c>
      <c r="H29" s="33">
        <f t="shared" si="9"/>
        <v>-15347.2</v>
      </c>
      <c r="I29" s="33">
        <f t="shared" si="9"/>
        <v>-21265.2</v>
      </c>
      <c r="J29" s="33">
        <f t="shared" si="9"/>
        <v>-18224.8</v>
      </c>
      <c r="K29" s="33">
        <f t="shared" si="9"/>
        <v>-45060.4</v>
      </c>
      <c r="L29" s="33">
        <f t="shared" si="7"/>
        <v>-371685.60000000003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-12457.59</v>
      </c>
      <c r="J32" s="17">
        <v>0</v>
      </c>
      <c r="K32" s="17">
        <v>0</v>
      </c>
      <c r="L32" s="33">
        <f t="shared" si="7"/>
        <v>-12457.59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-376000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-439137.04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-809000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-809000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400614.9</v>
      </c>
      <c r="C48" s="41">
        <f aca="true" t="shared" si="12" ref="C48:K48">IF(C17+C27+C40+C49&lt;0,0,C17+C27+C49)</f>
        <v>344677.83</v>
      </c>
      <c r="D48" s="41">
        <f t="shared" si="12"/>
        <v>1138439.7199999997</v>
      </c>
      <c r="E48" s="41">
        <f t="shared" si="12"/>
        <v>904468.0900000001</v>
      </c>
      <c r="F48" s="41">
        <f t="shared" si="12"/>
        <v>980370.1900000001</v>
      </c>
      <c r="G48" s="41">
        <f t="shared" si="12"/>
        <v>175285.00000000006</v>
      </c>
      <c r="H48" s="41">
        <f t="shared" si="12"/>
        <v>288784.18</v>
      </c>
      <c r="I48" s="41">
        <f t="shared" si="12"/>
        <v>391128.46</v>
      </c>
      <c r="J48" s="41">
        <f t="shared" si="12"/>
        <v>445578.85</v>
      </c>
      <c r="K48" s="41">
        <f t="shared" si="12"/>
        <v>581931.2999999999</v>
      </c>
      <c r="L48" s="42">
        <f>SUM(B48:K48)</f>
        <v>5651278.52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400614.9</v>
      </c>
      <c r="C54" s="41">
        <f aca="true" t="shared" si="14" ref="C54:J54">SUM(C55:C66)</f>
        <v>344677.82</v>
      </c>
      <c r="D54" s="41">
        <f t="shared" si="14"/>
        <v>1138439.73</v>
      </c>
      <c r="E54" s="41">
        <f t="shared" si="14"/>
        <v>904468.09</v>
      </c>
      <c r="F54" s="41">
        <f t="shared" si="14"/>
        <v>980370.18</v>
      </c>
      <c r="G54" s="41">
        <f t="shared" si="14"/>
        <v>175285</v>
      </c>
      <c r="H54" s="41">
        <f t="shared" si="14"/>
        <v>288784.18</v>
      </c>
      <c r="I54" s="41">
        <f>SUM(I55:I69)</f>
        <v>391128.46</v>
      </c>
      <c r="J54" s="41">
        <f t="shared" si="14"/>
        <v>445578.85</v>
      </c>
      <c r="K54" s="41">
        <f>SUM(K55:K68)</f>
        <v>581931.29</v>
      </c>
      <c r="L54" s="46">
        <f>SUM(B54:K54)</f>
        <v>5651278.5</v>
      </c>
      <c r="M54" s="40"/>
    </row>
    <row r="55" spans="1:13" ht="18.75" customHeight="1">
      <c r="A55" s="47" t="s">
        <v>51</v>
      </c>
      <c r="B55" s="48">
        <v>400614.9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400614.9</v>
      </c>
      <c r="M55" s="40"/>
    </row>
    <row r="56" spans="1:12" ht="18.75" customHeight="1">
      <c r="A56" s="47" t="s">
        <v>61</v>
      </c>
      <c r="B56" s="17">
        <v>0</v>
      </c>
      <c r="C56" s="48">
        <v>300972.67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300972.67</v>
      </c>
    </row>
    <row r="57" spans="1:12" ht="18.75" customHeight="1">
      <c r="A57" s="47" t="s">
        <v>62</v>
      </c>
      <c r="B57" s="17">
        <v>0</v>
      </c>
      <c r="C57" s="48">
        <v>43705.15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43705.15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1138439.73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1138439.73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904468.09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904468.09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980370.18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980370.18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175285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175285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288784.18</v>
      </c>
      <c r="I62" s="17">
        <v>0</v>
      </c>
      <c r="J62" s="17">
        <v>0</v>
      </c>
      <c r="K62" s="17">
        <v>0</v>
      </c>
      <c r="L62" s="46">
        <f t="shared" si="15"/>
        <v>288784.18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445578.85</v>
      </c>
      <c r="K64" s="17">
        <v>0</v>
      </c>
      <c r="L64" s="46">
        <f t="shared" si="15"/>
        <v>445578.85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322913.67</v>
      </c>
      <c r="L65" s="46">
        <f t="shared" si="15"/>
        <v>322913.67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259017.62</v>
      </c>
      <c r="L66" s="46">
        <f t="shared" si="15"/>
        <v>259017.62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391128.46</v>
      </c>
      <c r="J69" s="52">
        <v>0</v>
      </c>
      <c r="K69" s="52">
        <v>0</v>
      </c>
      <c r="L69" s="51">
        <f>SUM(B69:K69)</f>
        <v>391128.46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2020-10-08T19:28:20Z</dcterms:modified>
  <cp:category/>
  <cp:version/>
  <cp:contentType/>
  <cp:contentStatus/>
</cp:coreProperties>
</file>