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<sst xmlns="http://schemas.openxmlformats.org/spreadsheetml/2006/main" count="80" uniqueCount="79">
  <si>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</si>
  <si>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</si>
  <si>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</si>
  <si>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</si>
  <si>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</si>
  <si>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</si>
  <si>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</si>
  <si>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</si>
  <si>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</si>
  <si>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</si>
  <si>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</si>
  <si>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</si>
  <si>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</si>
  <si>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</si>
  <si>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</si>
  <si>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</si>
  <si>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</si>
  <si>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</si>
  <si>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</si>
  <si>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</si>
  <si>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</si>
  <si>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</si>
  <si>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</si>
  <si>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</si>
  <si>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</si>
  <si>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</si>
  <si>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</si>
  <si>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</si>
  <si>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</si>
  <si>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</si>
  <si>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</si>
  <si>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</si>
  <si>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</si>
  <si>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</si>
  <si>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</si>
  <si>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</si>
  <si>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</si>
  <si>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</si>
  <si>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</si>
  <si>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</si>
  <si>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</si>
  <si>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</si>
  <si>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</si>
  <si>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</si>
  <si>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</si>
  <si>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</si>
  <si>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</si>
  <si>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</si>
  <si>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</si>
  <si>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</si>
  <si>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</si>
  <si>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</si>
  <si>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</si>
  <si>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</si>
  <si>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</si>
  <si>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</si>
  <si>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</si>
  <si>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</si>
  <si>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</si>
  <si>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</si>
  <si>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</si>
  <si>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</si>
  <si>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</si>
  <si>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</si>
  <si>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</si>
  <si>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</si>
  <si>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</si>
  <si>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</si>
  <si>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</si>
  <si>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</si>
  <si>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</si>
  <si>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</si>
  <si>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</si>
  <si>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</si>
  <si>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</si>
  <si>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01/10/20 - VENCIMENTO 08/10/20</t>
  </si>
  <si>
    <t>7.15. Consórcio KBPX</t>
  </si>
  <si>
    <t>5.3. Revisão de Remuneração pelo Transporte Coletivo ¹</t>
  </si>
  <si>
    <t>¹ Aposentados de ago/20 (AR0) e passageiros de nov/19 (AR7).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</si>
</sst>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44" fontId="34" fillId="0" borderId="14" xfId="46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59859</v>
      </c>
      <c r="C7" s="10">
        <f>C8+C11</f>
        <v>76350</v>
      </c>
      <c r="D7" s="10">
        <f aca="true" t="shared" si="0" ref="D7:K7">D8+D11</f>
        <v>212162</v>
      </c>
      <c r="E7" s="10">
        <f t="shared" si="0"/>
        <v>194814</v>
      </c>
      <c r="F7" s="10">
        <f t="shared" si="0"/>
        <v>205339</v>
      </c>
      <c r="G7" s="10">
        <f t="shared" si="0"/>
        <v>100960</v>
      </c>
      <c r="H7" s="10">
        <f t="shared" si="0"/>
        <v>51161</v>
      </c>
      <c r="I7" s="10">
        <f t="shared" si="0"/>
        <v>89449</v>
      </c>
      <c r="J7" s="10">
        <f t="shared" si="0"/>
        <v>66477</v>
      </c>
      <c r="K7" s="10">
        <f t="shared" si="0"/>
        <v>154661</v>
      </c>
      <c r="L7" s="10">
        <f>SUM(B7:K7)</f>
        <v>1211232</v>
      </c>
      <c r="M7" s="11"/>
    </row>
    <row r="8" spans="1:13" ht="17.25" customHeight="1">
      <c r="A8" s="12" t="s">
        <v>18</v>
      </c>
      <c r="B8" s="13">
        <f>B9+B10</f>
        <v>4339</v>
      </c>
      <c r="C8" s="13">
        <f aca="true" t="shared" si="1" ref="C8:K8">C9+C10</f>
        <v>5439</v>
      </c>
      <c r="D8" s="13">
        <f t="shared" si="1"/>
        <v>15171</v>
      </c>
      <c r="E8" s="13">
        <f t="shared" si="1"/>
        <v>13018</v>
      </c>
      <c r="F8" s="13">
        <f t="shared" si="1"/>
        <v>12658</v>
      </c>
      <c r="G8" s="13">
        <f t="shared" si="1"/>
        <v>7642</v>
      </c>
      <c r="H8" s="13">
        <f t="shared" si="1"/>
        <v>3326</v>
      </c>
      <c r="I8" s="13">
        <f t="shared" si="1"/>
        <v>4505</v>
      </c>
      <c r="J8" s="13">
        <f t="shared" si="1"/>
        <v>3994</v>
      </c>
      <c r="K8" s="13">
        <f t="shared" si="1"/>
        <v>9520</v>
      </c>
      <c r="L8" s="13">
        <f>SUM(B8:K8)</f>
        <v>79612</v>
      </c>
      <c r="M8"/>
    </row>
    <row r="9" spans="1:13" ht="17.25" customHeight="1">
      <c r="A9" s="14" t="s">
        <v>19</v>
      </c>
      <c r="B9" s="15">
        <v>4336</v>
      </c>
      <c r="C9" s="15">
        <v>5439</v>
      </c>
      <c r="D9" s="15">
        <v>15171</v>
      </c>
      <c r="E9" s="15">
        <v>13018</v>
      </c>
      <c r="F9" s="15">
        <v>12658</v>
      </c>
      <c r="G9" s="15">
        <v>7642</v>
      </c>
      <c r="H9" s="15">
        <v>3326</v>
      </c>
      <c r="I9" s="15">
        <v>4505</v>
      </c>
      <c r="J9" s="15">
        <v>3994</v>
      </c>
      <c r="K9" s="15">
        <v>9520</v>
      </c>
      <c r="L9" s="13">
        <f>SUM(B9:K9)</f>
        <v>79609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55520</v>
      </c>
      <c r="C11" s="15">
        <v>70911</v>
      </c>
      <c r="D11" s="15">
        <v>196991</v>
      </c>
      <c r="E11" s="15">
        <v>181796</v>
      </c>
      <c r="F11" s="15">
        <v>192681</v>
      </c>
      <c r="G11" s="15">
        <v>93318</v>
      </c>
      <c r="H11" s="15">
        <v>47835</v>
      </c>
      <c r="I11" s="15">
        <v>84944</v>
      </c>
      <c r="J11" s="15">
        <v>62483</v>
      </c>
      <c r="K11" s="15">
        <v>145141</v>
      </c>
      <c r="L11" s="13">
        <f>SUM(B11:K11)</f>
        <v>1131620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1.363542972887844</v>
      </c>
      <c r="C15" s="22">
        <v>1.579742621888859</v>
      </c>
      <c r="D15" s="22">
        <v>1.572724100983397</v>
      </c>
      <c r="E15" s="22">
        <v>1.363105740358558</v>
      </c>
      <c r="F15" s="22">
        <v>1.549553296677834</v>
      </c>
      <c r="G15" s="22">
        <v>1.599446460719889</v>
      </c>
      <c r="H15" s="22">
        <v>1.573051301971332</v>
      </c>
      <c r="I15" s="22">
        <v>1.44670408316173</v>
      </c>
      <c r="J15" s="22">
        <v>1.942216276050707</v>
      </c>
      <c r="K15" s="22">
        <v>1.396410403947857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461868.25999999995</v>
      </c>
      <c r="C17" s="25">
        <f aca="true" t="shared" si="2" ref="C17:K17">C18+C19+C20+C21+C22+C23+C24</f>
        <v>368236.32</v>
      </c>
      <c r="D17" s="25">
        <f t="shared" si="2"/>
        <v>1216228.41</v>
      </c>
      <c r="E17" s="25">
        <f t="shared" si="2"/>
        <v>979165.2600000001</v>
      </c>
      <c r="F17" s="25">
        <f t="shared" si="2"/>
        <v>1044822.9700000001</v>
      </c>
      <c r="G17" s="25">
        <f t="shared" si="2"/>
        <v>587339.2000000001</v>
      </c>
      <c r="H17" s="25">
        <f t="shared" si="2"/>
        <v>321158.79</v>
      </c>
      <c r="I17" s="25">
        <f t="shared" si="2"/>
        <v>423677.53</v>
      </c>
      <c r="J17" s="25">
        <f t="shared" si="2"/>
        <v>461123.76999999996</v>
      </c>
      <c r="K17" s="25">
        <f t="shared" si="2"/>
        <v>625424.77</v>
      </c>
      <c r="L17" s="25">
        <f>L18+L19+L20+L21+L22+L23+L24</f>
        <v>6489045.279999999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344566.36</v>
      </c>
      <c r="C18" s="33">
        <f t="shared" si="3"/>
        <v>236807.16</v>
      </c>
      <c r="D18" s="33">
        <f t="shared" si="3"/>
        <v>783684</v>
      </c>
      <c r="E18" s="33">
        <f t="shared" si="3"/>
        <v>727747.18</v>
      </c>
      <c r="F18" s="33">
        <f t="shared" si="3"/>
        <v>679015.01</v>
      </c>
      <c r="G18" s="33">
        <f t="shared" si="3"/>
        <v>366858.35</v>
      </c>
      <c r="H18" s="33">
        <f t="shared" si="3"/>
        <v>204828.18</v>
      </c>
      <c r="I18" s="33">
        <f t="shared" si="3"/>
        <v>297444.76</v>
      </c>
      <c r="J18" s="33">
        <f t="shared" si="3"/>
        <v>238014.25</v>
      </c>
      <c r="K18" s="33">
        <f t="shared" si="3"/>
        <v>452120.5</v>
      </c>
      <c r="L18" s="33">
        <f aca="true" t="shared" si="4" ref="L18:L24">SUM(B18:K18)</f>
        <v>4331085.75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125264.68</v>
      </c>
      <c r="C19" s="33">
        <f t="shared" si="5"/>
        <v>137287.2</v>
      </c>
      <c r="D19" s="33">
        <f t="shared" si="5"/>
        <v>448834.71</v>
      </c>
      <c r="E19" s="33">
        <f t="shared" si="5"/>
        <v>264249.18</v>
      </c>
      <c r="F19" s="33">
        <f t="shared" si="5"/>
        <v>373154.94</v>
      </c>
      <c r="G19" s="33">
        <f t="shared" si="5"/>
        <v>219911.94</v>
      </c>
      <c r="H19" s="33">
        <f t="shared" si="5"/>
        <v>117377.06</v>
      </c>
      <c r="I19" s="33">
        <f t="shared" si="5"/>
        <v>132869.79</v>
      </c>
      <c r="J19" s="33">
        <f t="shared" si="5"/>
        <v>224260.9</v>
      </c>
      <c r="K19" s="33">
        <f t="shared" si="5"/>
        <v>179225.27</v>
      </c>
      <c r="L19" s="33">
        <f t="shared" si="4"/>
        <v>2222435.67</v>
      </c>
      <c r="M19"/>
    </row>
    <row r="20" spans="1:13" ht="17.25" customHeight="1">
      <c r="A20" s="27" t="s">
        <v>26</v>
      </c>
      <c r="B20" s="33">
        <v>1965.79</v>
      </c>
      <c r="C20" s="33">
        <v>5003.58</v>
      </c>
      <c r="D20" s="33">
        <v>19403.1</v>
      </c>
      <c r="E20" s="33">
        <v>16325.24</v>
      </c>
      <c r="F20" s="33">
        <v>23603.77</v>
      </c>
      <c r="G20" s="33">
        <v>16301.56</v>
      </c>
      <c r="H20" s="33">
        <v>7422.24</v>
      </c>
      <c r="I20" s="33">
        <v>4409.94</v>
      </c>
      <c r="J20" s="33">
        <v>9625.54</v>
      </c>
      <c r="K20" s="33">
        <v>13502.86</v>
      </c>
      <c r="L20" s="33">
        <f t="shared" si="4"/>
        <v>117563.62000000001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0</v>
      </c>
      <c r="L21" s="33">
        <f t="shared" si="4"/>
        <v>10590.88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-110.32</v>
      </c>
      <c r="J23" s="33">
        <v>0</v>
      </c>
      <c r="K23" s="33">
        <v>0</v>
      </c>
      <c r="L23" s="33">
        <f t="shared" si="4"/>
        <v>-110.32</v>
      </c>
      <c r="M23"/>
    </row>
    <row r="24" spans="1:13" ht="17.25" customHeight="1">
      <c r="A24" s="27" t="s">
        <v>73</v>
      </c>
      <c r="B24" s="33">
        <v>-11252.43</v>
      </c>
      <c r="C24" s="33">
        <v>-10861.62</v>
      </c>
      <c r="D24" s="33">
        <v>-38341.12</v>
      </c>
      <c r="E24" s="33">
        <v>-29156.34</v>
      </c>
      <c r="F24" s="33">
        <v>-32274.61</v>
      </c>
      <c r="G24" s="33">
        <v>-15732.65</v>
      </c>
      <c r="H24" s="33">
        <v>-9792.55</v>
      </c>
      <c r="I24" s="33">
        <v>-12260.5</v>
      </c>
      <c r="J24" s="33">
        <v>-13424.64</v>
      </c>
      <c r="K24" s="33">
        <v>-19423.86</v>
      </c>
      <c r="L24" s="33">
        <f t="shared" si="4"/>
        <v>-192520.32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-58050.24</v>
      </c>
      <c r="C27" s="33">
        <f t="shared" si="6"/>
        <v>-23931.6</v>
      </c>
      <c r="D27" s="33">
        <f t="shared" si="6"/>
        <v>-66752.4</v>
      </c>
      <c r="E27" s="33">
        <f t="shared" si="6"/>
        <v>-66167.9</v>
      </c>
      <c r="F27" s="33">
        <f t="shared" si="6"/>
        <v>-55695.2</v>
      </c>
      <c r="G27" s="33">
        <f t="shared" si="6"/>
        <v>-33624.8</v>
      </c>
      <c r="H27" s="33">
        <f t="shared" si="6"/>
        <v>-29910.9</v>
      </c>
      <c r="I27" s="33">
        <f t="shared" si="6"/>
        <v>-30985.68</v>
      </c>
      <c r="J27" s="33">
        <f t="shared" si="6"/>
        <v>-17573.6</v>
      </c>
      <c r="K27" s="33">
        <f t="shared" si="6"/>
        <v>-27108.36</v>
      </c>
      <c r="L27" s="33">
        <f aca="true" t="shared" si="7" ref="L27:L33">SUM(B27:K27)</f>
        <v>-409800.67999999993</v>
      </c>
      <c r="M27"/>
    </row>
    <row r="28" spans="1:13" ht="18.75" customHeight="1">
      <c r="A28" s="27" t="s">
        <v>30</v>
      </c>
      <c r="B28" s="33">
        <f>B29+B30+B31+B32</f>
        <v>-19078.4</v>
      </c>
      <c r="C28" s="33">
        <f aca="true" t="shared" si="8" ref="C28:K28">C29+C30+C31+C32</f>
        <v>-23931.6</v>
      </c>
      <c r="D28" s="33">
        <f t="shared" si="8"/>
        <v>-66752.4</v>
      </c>
      <c r="E28" s="33">
        <f t="shared" si="8"/>
        <v>-57279.2</v>
      </c>
      <c r="F28" s="33">
        <f t="shared" si="8"/>
        <v>-55695.2</v>
      </c>
      <c r="G28" s="33">
        <f t="shared" si="8"/>
        <v>-33624.8</v>
      </c>
      <c r="H28" s="33">
        <f t="shared" si="8"/>
        <v>-14634.4</v>
      </c>
      <c r="I28" s="33">
        <f t="shared" si="8"/>
        <v>-30668.46</v>
      </c>
      <c r="J28" s="33">
        <f t="shared" si="8"/>
        <v>-17573.6</v>
      </c>
      <c r="K28" s="33">
        <f t="shared" si="8"/>
        <v>-41888</v>
      </c>
      <c r="L28" s="33">
        <f t="shared" si="7"/>
        <v>-361126.06</v>
      </c>
      <c r="M28"/>
    </row>
    <row r="29" spans="1:13" s="36" customFormat="1" ht="18.75" customHeight="1">
      <c r="A29" s="34" t="s">
        <v>57</v>
      </c>
      <c r="B29" s="33">
        <f>-ROUND((B9)*$E$3,2)</f>
        <v>-19078.4</v>
      </c>
      <c r="C29" s="33">
        <f aca="true" t="shared" si="9" ref="C29:K29">-ROUND((C9)*$E$3,2)</f>
        <v>-23931.6</v>
      </c>
      <c r="D29" s="33">
        <f t="shared" si="9"/>
        <v>-66752.4</v>
      </c>
      <c r="E29" s="33">
        <f t="shared" si="9"/>
        <v>-57279.2</v>
      </c>
      <c r="F29" s="33">
        <f t="shared" si="9"/>
        <v>-55695.2</v>
      </c>
      <c r="G29" s="33">
        <f t="shared" si="9"/>
        <v>-33624.8</v>
      </c>
      <c r="H29" s="33">
        <f t="shared" si="9"/>
        <v>-14634.4</v>
      </c>
      <c r="I29" s="33">
        <f t="shared" si="9"/>
        <v>-19822</v>
      </c>
      <c r="J29" s="33">
        <f t="shared" si="9"/>
        <v>-17573.6</v>
      </c>
      <c r="K29" s="33">
        <f t="shared" si="9"/>
        <v>-41888</v>
      </c>
      <c r="L29" s="33">
        <f t="shared" si="7"/>
        <v>-350279.6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-10846.46</v>
      </c>
      <c r="J32" s="17">
        <v>0</v>
      </c>
      <c r="K32" s="17">
        <v>0</v>
      </c>
      <c r="L32" s="33">
        <f t="shared" si="7"/>
        <v>-10846.46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33">
        <v>433000</v>
      </c>
      <c r="H42" s="17">
        <v>0</v>
      </c>
      <c r="I42" s="17">
        <v>0</v>
      </c>
      <c r="J42" s="17">
        <v>0</v>
      </c>
      <c r="K42" s="17">
        <v>0</v>
      </c>
      <c r="L42" s="33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33">
        <v>-433000</v>
      </c>
      <c r="H43" s="17">
        <v>0</v>
      </c>
      <c r="I43" s="17">
        <v>0</v>
      </c>
      <c r="J43" s="17">
        <v>0</v>
      </c>
      <c r="K43" s="17">
        <v>0</v>
      </c>
      <c r="L43" s="33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33">
        <v>-317.22</v>
      </c>
      <c r="J46" s="17">
        <v>0</v>
      </c>
      <c r="K46" s="33">
        <v>14779.64</v>
      </c>
      <c r="L46" s="33">
        <f>SUM(B46:K46)</f>
        <v>14462.42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403818.01999999996</v>
      </c>
      <c r="C48" s="41">
        <f aca="true" t="shared" si="12" ref="C48:K48">IF(C17+C27+C40+C49&lt;0,0,C17+C27+C49)</f>
        <v>344304.72000000003</v>
      </c>
      <c r="D48" s="41">
        <f t="shared" si="12"/>
        <v>1149476.01</v>
      </c>
      <c r="E48" s="41">
        <f t="shared" si="12"/>
        <v>912997.3600000001</v>
      </c>
      <c r="F48" s="41">
        <f t="shared" si="12"/>
        <v>989127.7700000001</v>
      </c>
      <c r="G48" s="41">
        <f t="shared" si="12"/>
        <v>553714.4</v>
      </c>
      <c r="H48" s="41">
        <f t="shared" si="12"/>
        <v>291247.88999999996</v>
      </c>
      <c r="I48" s="41">
        <f t="shared" si="12"/>
        <v>392691.85000000003</v>
      </c>
      <c r="J48" s="41">
        <f t="shared" si="12"/>
        <v>443550.17</v>
      </c>
      <c r="K48" s="41">
        <f t="shared" si="12"/>
        <v>598316.41</v>
      </c>
      <c r="L48" s="42">
        <f>SUM(B48:K48)</f>
        <v>6079244.6</v>
      </c>
      <c r="M48" s="53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403818.02</v>
      </c>
      <c r="C54" s="41">
        <f aca="true" t="shared" si="14" ref="C54:J54">SUM(C55:C66)</f>
        <v>344304.73000000004</v>
      </c>
      <c r="D54" s="41">
        <f t="shared" si="14"/>
        <v>1149476.01</v>
      </c>
      <c r="E54" s="41">
        <f t="shared" si="14"/>
        <v>912997.36</v>
      </c>
      <c r="F54" s="41">
        <f t="shared" si="14"/>
        <v>989127.76</v>
      </c>
      <c r="G54" s="41">
        <f t="shared" si="14"/>
        <v>553714.4</v>
      </c>
      <c r="H54" s="41">
        <f t="shared" si="14"/>
        <v>291247.88</v>
      </c>
      <c r="I54" s="41">
        <f>SUM(I55:I69)</f>
        <v>392691.85000000003</v>
      </c>
      <c r="J54" s="41">
        <f t="shared" si="14"/>
        <v>443550.18</v>
      </c>
      <c r="K54" s="41">
        <f>SUM(K55:K68)</f>
        <v>598316.41</v>
      </c>
      <c r="L54" s="46">
        <f>SUM(B54:K54)</f>
        <v>6079244.6</v>
      </c>
      <c r="M54" s="40"/>
    </row>
    <row r="55" spans="1:13" ht="18.75" customHeight="1">
      <c r="A55" s="47" t="s">
        <v>50</v>
      </c>
      <c r="B55" s="48">
        <v>403818.02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403818.02</v>
      </c>
      <c r="M55" s="40"/>
    </row>
    <row r="56" spans="1:12" ht="18.75" customHeight="1">
      <c r="A56" s="47" t="s">
        <v>60</v>
      </c>
      <c r="B56" s="17">
        <v>0</v>
      </c>
      <c r="C56" s="48">
        <v>300922.33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300922.33</v>
      </c>
    </row>
    <row r="57" spans="1:12" ht="18.75" customHeight="1">
      <c r="A57" s="47" t="s">
        <v>61</v>
      </c>
      <c r="B57" s="17">
        <v>0</v>
      </c>
      <c r="C57" s="48">
        <v>43382.4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43382.4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1149476.01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1149476.01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912997.36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912997.36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989127.76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989127.76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553714.4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553714.4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291247.88</v>
      </c>
      <c r="I62" s="17">
        <v>0</v>
      </c>
      <c r="J62" s="17">
        <v>0</v>
      </c>
      <c r="K62" s="17">
        <v>0</v>
      </c>
      <c r="L62" s="46">
        <f t="shared" si="15"/>
        <v>291247.88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443550.18</v>
      </c>
      <c r="K64" s="17">
        <v>0</v>
      </c>
      <c r="L64" s="46">
        <f t="shared" si="15"/>
        <v>443550.18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339167.73000000004</v>
      </c>
      <c r="L65" s="46">
        <f t="shared" si="15"/>
        <v>339167.73000000004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259148.68</v>
      </c>
      <c r="L66" s="46">
        <f t="shared" si="15"/>
        <v>259148.68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392691.85000000003</v>
      </c>
      <c r="J69" s="52">
        <v>0</v>
      </c>
      <c r="K69" s="52">
        <v>0</v>
      </c>
      <c r="L69" s="51">
        <f>SUM(B69:K69)</f>
        <v>392691.85000000003</v>
      </c>
    </row>
    <row r="70" spans="1:12" ht="18" customHeight="1">
      <c r="A70" s="6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2020-10-07T19:49:47Z</dcterms:modified>
  <cp:category/>
  <cp:version/>
  <cp:contentType/>
  <cp:contentStatus/>
</cp:coreProperties>
</file>