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<sst xmlns="http://schemas.openxmlformats.org/spreadsheetml/2006/main" count="79" uniqueCount="76">
  <si>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</si>
  <si>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</si>
  <si>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</si>
  <si>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</si>
  <si>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</si>
  <si>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</si>
  <si>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</si>
  <si>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</si>
  <si>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</si>
  <si>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</si>
  <si>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</si>
  <si>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</si>
  <si>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</si>
  <si>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</si>
  <si>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</si>
  <si>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</si>
  <si>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</si>
  <si>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</si>
  <si>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</si>
  <si>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</si>
  <si>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</si>
  <si>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</si>
  <si>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</si>
  <si>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</si>
  <si>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</si>
  <si>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</si>
  <si>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</si>
  <si>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</si>
  <si>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</si>
  <si>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</si>
  <si>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</si>
  <si>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</si>
  <si>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</si>
  <si>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</si>
  <si>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</si>
  <si>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</si>
  <si>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</si>
  <si>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</si>
  <si>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</si>
  <si>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</si>
  <si>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</si>
  <si>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</si>
  <si>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</si>
  <si>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</si>
  <si>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</si>
  <si>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</si>
  <si>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</si>
  <si>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</si>
  <si>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</si>
  <si>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</si>
  <si>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</si>
  <si>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</si>
  <si>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</si>
  <si>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</si>
  <si>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</si>
  <si>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</si>
  <si>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</si>
  <si>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</si>
  <si>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</si>
  <si>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</si>
  <si>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</si>
  <si>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</si>
  <si>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</si>
  <si>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</si>
  <si>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</si>
  <si>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</si>
  <si>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</si>
  <si>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</si>
  <si>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</si>
  <si>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</si>
  <si>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</si>
  <si>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</si>
  <si>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</si>
  <si>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</si>
  <si>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</si>
  <si>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17/11/20 - VENCIMENTO 24/11/20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</si>
</sst>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287061</v>
      </c>
      <c r="C7" s="9">
        <f t="shared" si="0"/>
        <v>210701</v>
      </c>
      <c r="D7" s="9">
        <f t="shared" si="0"/>
        <v>231698</v>
      </c>
      <c r="E7" s="9">
        <f t="shared" si="0"/>
        <v>47948</v>
      </c>
      <c r="F7" s="9">
        <f t="shared" si="0"/>
        <v>163982</v>
      </c>
      <c r="G7" s="9">
        <f t="shared" si="0"/>
        <v>242588</v>
      </c>
      <c r="H7" s="9">
        <f t="shared" si="0"/>
        <v>41256</v>
      </c>
      <c r="I7" s="9">
        <f t="shared" si="0"/>
        <v>204271</v>
      </c>
      <c r="J7" s="9">
        <f t="shared" si="0"/>
        <v>190212</v>
      </c>
      <c r="K7" s="9">
        <f t="shared" si="0"/>
        <v>270319</v>
      </c>
      <c r="L7" s="9">
        <f t="shared" si="0"/>
        <v>202486</v>
      </c>
      <c r="M7" s="9">
        <f t="shared" si="0"/>
        <v>91351</v>
      </c>
      <c r="N7" s="9">
        <f t="shared" si="0"/>
        <v>58415</v>
      </c>
      <c r="O7" s="9">
        <f t="shared" si="0"/>
        <v>2242288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11724</v>
      </c>
      <c r="C8" s="11">
        <f t="shared" si="1"/>
        <v>11709</v>
      </c>
      <c r="D8" s="11">
        <f t="shared" si="1"/>
        <v>9701</v>
      </c>
      <c r="E8" s="11">
        <f t="shared" si="1"/>
        <v>1707</v>
      </c>
      <c r="F8" s="11">
        <f t="shared" si="1"/>
        <v>6183</v>
      </c>
      <c r="G8" s="11">
        <f t="shared" si="1"/>
        <v>10013</v>
      </c>
      <c r="H8" s="11">
        <f t="shared" si="1"/>
        <v>2361</v>
      </c>
      <c r="I8" s="11">
        <f t="shared" si="1"/>
        <v>12123</v>
      </c>
      <c r="J8" s="11">
        <f t="shared" si="1"/>
        <v>9074</v>
      </c>
      <c r="K8" s="11">
        <f t="shared" si="1"/>
        <v>8377</v>
      </c>
      <c r="L8" s="11">
        <f t="shared" si="1"/>
        <v>7031</v>
      </c>
      <c r="M8" s="11">
        <f t="shared" si="1"/>
        <v>3952</v>
      </c>
      <c r="N8" s="11">
        <f t="shared" si="1"/>
        <v>3255</v>
      </c>
      <c r="O8" s="11">
        <f t="shared" si="1"/>
        <v>97210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11724</v>
      </c>
      <c r="C9" s="11">
        <v>11709</v>
      </c>
      <c r="D9" s="11">
        <v>9701</v>
      </c>
      <c r="E9" s="11">
        <v>1707</v>
      </c>
      <c r="F9" s="11">
        <v>6183</v>
      </c>
      <c r="G9" s="11">
        <v>10013</v>
      </c>
      <c r="H9" s="11">
        <v>2356</v>
      </c>
      <c r="I9" s="11">
        <v>12121</v>
      </c>
      <c r="J9" s="11">
        <v>9074</v>
      </c>
      <c r="K9" s="11">
        <v>8372</v>
      </c>
      <c r="L9" s="11">
        <v>7031</v>
      </c>
      <c r="M9" s="11">
        <v>3948</v>
      </c>
      <c r="N9" s="11">
        <v>3255</v>
      </c>
      <c r="O9" s="11">
        <f>SUM(B9:N9)</f>
        <v>97194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2</v>
      </c>
      <c r="J10" s="13">
        <v>0</v>
      </c>
      <c r="K10" s="13">
        <v>5</v>
      </c>
      <c r="L10" s="13">
        <v>0</v>
      </c>
      <c r="M10" s="13">
        <v>4</v>
      </c>
      <c r="N10" s="13">
        <v>0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275337</v>
      </c>
      <c r="C11" s="13">
        <v>198992</v>
      </c>
      <c r="D11" s="13">
        <v>221997</v>
      </c>
      <c r="E11" s="13">
        <v>46241</v>
      </c>
      <c r="F11" s="13">
        <v>157799</v>
      </c>
      <c r="G11" s="13">
        <v>232575</v>
      </c>
      <c r="H11" s="13">
        <v>38895</v>
      </c>
      <c r="I11" s="13">
        <v>192148</v>
      </c>
      <c r="J11" s="13">
        <v>181138</v>
      </c>
      <c r="K11" s="13">
        <v>261942</v>
      </c>
      <c r="L11" s="13">
        <v>195455</v>
      </c>
      <c r="M11" s="13">
        <v>87399</v>
      </c>
      <c r="N11" s="13">
        <v>55160</v>
      </c>
      <c r="O11" s="11">
        <f>SUM(B11:N11)</f>
        <v>2145078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1.418485342942902</v>
      </c>
      <c r="C15" s="19">
        <v>1.435224800543676</v>
      </c>
      <c r="D15" s="19">
        <v>1.374430053344659</v>
      </c>
      <c r="E15" s="19">
        <v>1.010697409413278</v>
      </c>
      <c r="F15" s="19">
        <v>1.75085927423214</v>
      </c>
      <c r="G15" s="19">
        <v>1.951046910258597</v>
      </c>
      <c r="H15" s="19">
        <v>2.00828335096696</v>
      </c>
      <c r="I15" s="19">
        <v>1.473368031111932</v>
      </c>
      <c r="J15" s="19">
        <v>1.433545898876795</v>
      </c>
      <c r="K15" s="19">
        <v>1.364446858248213</v>
      </c>
      <c r="L15" s="19">
        <v>1.443482700284203</v>
      </c>
      <c r="M15" s="19">
        <v>1.542125632548508</v>
      </c>
      <c r="N15" s="19">
        <v>1.527915329200886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939172.2</v>
      </c>
      <c r="C17" s="24">
        <f aca="true" t="shared" si="2" ref="C17:N17">C18+C19+C20+C21+C22+C23+C24+C25</f>
        <v>728816.7899999999</v>
      </c>
      <c r="D17" s="24">
        <f t="shared" si="2"/>
        <v>655704.57</v>
      </c>
      <c r="E17" s="24">
        <f t="shared" si="2"/>
        <v>172246.87999999998</v>
      </c>
      <c r="F17" s="24">
        <f t="shared" si="2"/>
        <v>672766.19</v>
      </c>
      <c r="G17" s="24">
        <f t="shared" si="2"/>
        <v>917275.7699999999</v>
      </c>
      <c r="H17" s="24">
        <f t="shared" si="2"/>
        <v>209646.19</v>
      </c>
      <c r="I17" s="24">
        <f t="shared" si="2"/>
        <v>708751.1499999999</v>
      </c>
      <c r="J17" s="24">
        <f t="shared" si="2"/>
        <v>639727.6000000001</v>
      </c>
      <c r="K17" s="24">
        <f t="shared" si="2"/>
        <v>836314.74</v>
      </c>
      <c r="L17" s="24">
        <f t="shared" si="2"/>
        <v>756803.23</v>
      </c>
      <c r="M17" s="24">
        <f t="shared" si="2"/>
        <v>423480.97</v>
      </c>
      <c r="N17" s="24">
        <f t="shared" si="2"/>
        <v>236288.06</v>
      </c>
      <c r="O17" s="24">
        <f>O18+O19+O20+O21+O22+O23+O24+O25</f>
        <v>7896994.339999999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641351.69</v>
      </c>
      <c r="C18" s="30">
        <f t="shared" si="3"/>
        <v>486192.56</v>
      </c>
      <c r="D18" s="30">
        <f t="shared" si="3"/>
        <v>468771.39</v>
      </c>
      <c r="E18" s="30">
        <f t="shared" si="3"/>
        <v>165952.82</v>
      </c>
      <c r="F18" s="30">
        <f t="shared" si="3"/>
        <v>384406.6</v>
      </c>
      <c r="G18" s="30">
        <f t="shared" si="3"/>
        <v>467491.33</v>
      </c>
      <c r="H18" s="30">
        <f t="shared" si="3"/>
        <v>106601.38</v>
      </c>
      <c r="I18" s="30">
        <f t="shared" si="3"/>
        <v>467617.17</v>
      </c>
      <c r="J18" s="30">
        <f t="shared" si="3"/>
        <v>438267.47</v>
      </c>
      <c r="K18" s="30">
        <f t="shared" si="3"/>
        <v>589133.23</v>
      </c>
      <c r="L18" s="30">
        <f t="shared" si="3"/>
        <v>502246.27</v>
      </c>
      <c r="M18" s="30">
        <f t="shared" si="3"/>
        <v>261766.29</v>
      </c>
      <c r="N18" s="30">
        <f t="shared" si="3"/>
        <v>151271.48</v>
      </c>
      <c r="O18" s="30">
        <f aca="true" t="shared" si="4" ref="O18:O25">SUM(B18:N18)</f>
        <v>5131069.680000001</v>
      </c>
    </row>
    <row r="19" spans="1:23" ht="18.75" customHeight="1">
      <c r="A19" s="26" t="s">
        <v>35</v>
      </c>
      <c r="B19" s="30">
        <f>IF(B15&lt;&gt;0,ROUND((B15-1)*B18,2),0)</f>
        <v>268396.28</v>
      </c>
      <c r="C19" s="30">
        <f aca="true" t="shared" si="5" ref="C19:N19">IF(C15&lt;&gt;0,ROUND((C15-1)*C18,2),0)</f>
        <v>211603.06</v>
      </c>
      <c r="D19" s="30">
        <f t="shared" si="5"/>
        <v>175522.1</v>
      </c>
      <c r="E19" s="30">
        <f t="shared" si="5"/>
        <v>1775.27</v>
      </c>
      <c r="F19" s="30">
        <f t="shared" si="5"/>
        <v>288635.26</v>
      </c>
      <c r="G19" s="30">
        <f t="shared" si="5"/>
        <v>444606.18</v>
      </c>
      <c r="H19" s="30">
        <f t="shared" si="5"/>
        <v>107484.4</v>
      </c>
      <c r="I19" s="30">
        <f t="shared" si="5"/>
        <v>221355.02</v>
      </c>
      <c r="J19" s="30">
        <f t="shared" si="5"/>
        <v>190009.06</v>
      </c>
      <c r="K19" s="30">
        <f t="shared" si="5"/>
        <v>214707.75</v>
      </c>
      <c r="L19" s="30">
        <f t="shared" si="5"/>
        <v>222737.53</v>
      </c>
      <c r="M19" s="30">
        <f t="shared" si="5"/>
        <v>141910.22</v>
      </c>
      <c r="N19" s="30">
        <f t="shared" si="5"/>
        <v>79858.53</v>
      </c>
      <c r="O19" s="30">
        <f t="shared" si="4"/>
        <v>2568600.6599999997</v>
      </c>
      <c r="W19" s="62"/>
    </row>
    <row r="20" spans="1:15" ht="18.75" customHeight="1">
      <c r="A20" s="26" t="s">
        <v>36</v>
      </c>
      <c r="B20" s="30">
        <v>35573.89</v>
      </c>
      <c r="C20" s="30">
        <v>25128.94</v>
      </c>
      <c r="D20" s="30">
        <v>15910.4</v>
      </c>
      <c r="E20" s="30">
        <v>6121.75</v>
      </c>
      <c r="F20" s="30">
        <v>15046.46</v>
      </c>
      <c r="G20" s="30">
        <v>22756.82</v>
      </c>
      <c r="H20" s="30">
        <v>4291.92</v>
      </c>
      <c r="I20" s="30">
        <v>14486.32</v>
      </c>
      <c r="J20" s="30">
        <v>21344.76</v>
      </c>
      <c r="K20" s="30">
        <v>33009.03</v>
      </c>
      <c r="L20" s="30">
        <v>30327.27</v>
      </c>
      <c r="M20" s="30">
        <v>12177.26</v>
      </c>
      <c r="N20" s="30">
        <v>7239.97</v>
      </c>
      <c r="O20" s="30">
        <f t="shared" si="4"/>
        <v>243414.79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16415.88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-236.79</v>
      </c>
      <c r="C23" s="30">
        <v>-543.41</v>
      </c>
      <c r="D23" s="30">
        <v>-2609.31</v>
      </c>
      <c r="E23" s="30">
        <v>-371.35</v>
      </c>
      <c r="F23" s="30">
        <v>-482.82</v>
      </c>
      <c r="G23" s="30">
        <v>-607.81</v>
      </c>
      <c r="H23" s="30">
        <v>-168.34</v>
      </c>
      <c r="I23" s="30">
        <v>-236.1</v>
      </c>
      <c r="J23" s="30">
        <v>-3589.65</v>
      </c>
      <c r="K23" s="30">
        <v>0</v>
      </c>
      <c r="L23" s="30">
        <v>-1255.52</v>
      </c>
      <c r="M23" s="30">
        <v>-211.89</v>
      </c>
      <c r="N23" s="30">
        <v>0</v>
      </c>
      <c r="O23" s="30">
        <f t="shared" si="4"/>
        <v>-10312.99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-44979</v>
      </c>
      <c r="C24" s="30">
        <v>-32820.38</v>
      </c>
      <c r="D24" s="30">
        <v>-30103.5</v>
      </c>
      <c r="E24" s="30">
        <v>-8076.45</v>
      </c>
      <c r="F24" s="30">
        <v>-31403.65</v>
      </c>
      <c r="G24" s="30">
        <v>-40625.7</v>
      </c>
      <c r="H24" s="30">
        <v>-8563.17</v>
      </c>
      <c r="I24" s="30">
        <v>-31006.8</v>
      </c>
      <c r="J24" s="30">
        <v>-29552.07</v>
      </c>
      <c r="K24" s="30">
        <v>-37681.52</v>
      </c>
      <c r="L24" s="30">
        <v>-34318.89</v>
      </c>
      <c r="M24" s="30">
        <v>-18918.9</v>
      </c>
      <c r="N24" s="30">
        <v>-10834.5</v>
      </c>
      <c r="O24" s="30">
        <f t="shared" si="4"/>
        <v>-358884.53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36330.15</v>
      </c>
      <c r="C25" s="30">
        <v>36520.04</v>
      </c>
      <c r="D25" s="30">
        <v>26845.5</v>
      </c>
      <c r="E25" s="30">
        <v>6844.84</v>
      </c>
      <c r="F25" s="30">
        <v>15196.35</v>
      </c>
      <c r="G25" s="30">
        <v>22286.96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306690.85000000003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-51585.6</v>
      </c>
      <c r="C27" s="30">
        <f>+C28+C30+C41+C42+C45-C46</f>
        <v>-51519.6</v>
      </c>
      <c r="D27" s="30">
        <f t="shared" si="6"/>
        <v>-42684.4</v>
      </c>
      <c r="E27" s="30">
        <f t="shared" si="6"/>
        <v>-7510.8</v>
      </c>
      <c r="F27" s="30">
        <f t="shared" si="6"/>
        <v>-27205.2</v>
      </c>
      <c r="G27" s="30">
        <f t="shared" si="6"/>
        <v>-44057.2</v>
      </c>
      <c r="H27" s="30">
        <f t="shared" si="6"/>
        <v>119633.6</v>
      </c>
      <c r="I27" s="30">
        <f t="shared" si="6"/>
        <v>-53332.4</v>
      </c>
      <c r="J27" s="30">
        <f t="shared" si="6"/>
        <v>-39925.6</v>
      </c>
      <c r="K27" s="30">
        <f t="shared" si="6"/>
        <v>-36836.8</v>
      </c>
      <c r="L27" s="30">
        <f t="shared" si="6"/>
        <v>-30936.4</v>
      </c>
      <c r="M27" s="30">
        <f t="shared" si="6"/>
        <v>-17371.2</v>
      </c>
      <c r="N27" s="30">
        <f t="shared" si="6"/>
        <v>-14322</v>
      </c>
      <c r="O27" s="30">
        <f t="shared" si="6"/>
        <v>-297653.6</v>
      </c>
    </row>
    <row r="28" spans="1:15" ht="18.75" customHeight="1">
      <c r="A28" s="26" t="s">
        <v>40</v>
      </c>
      <c r="B28" s="31">
        <f>+B29</f>
        <v>-51585.6</v>
      </c>
      <c r="C28" s="31">
        <f>+C29</f>
        <v>-51519.6</v>
      </c>
      <c r="D28" s="31">
        <f aca="true" t="shared" si="7" ref="D28:O28">+D29</f>
        <v>-42684.4</v>
      </c>
      <c r="E28" s="31">
        <f t="shared" si="7"/>
        <v>-7510.8</v>
      </c>
      <c r="F28" s="31">
        <f t="shared" si="7"/>
        <v>-27205.2</v>
      </c>
      <c r="G28" s="31">
        <f t="shared" si="7"/>
        <v>-44057.2</v>
      </c>
      <c r="H28" s="31">
        <f t="shared" si="7"/>
        <v>-10366.4</v>
      </c>
      <c r="I28" s="31">
        <f t="shared" si="7"/>
        <v>-53332.4</v>
      </c>
      <c r="J28" s="31">
        <f t="shared" si="7"/>
        <v>-39925.6</v>
      </c>
      <c r="K28" s="31">
        <f t="shared" si="7"/>
        <v>-36836.8</v>
      </c>
      <c r="L28" s="31">
        <f t="shared" si="7"/>
        <v>-30936.4</v>
      </c>
      <c r="M28" s="31">
        <f t="shared" si="7"/>
        <v>-17371.2</v>
      </c>
      <c r="N28" s="31">
        <f t="shared" si="7"/>
        <v>-14322</v>
      </c>
      <c r="O28" s="31">
        <f t="shared" si="7"/>
        <v>-427653.6</v>
      </c>
    </row>
    <row r="29" spans="1:26" ht="18.75" customHeight="1">
      <c r="A29" s="27" t="s">
        <v>41</v>
      </c>
      <c r="B29" s="16">
        <f>ROUND((-B9)*$G$3,2)</f>
        <v>-51585.6</v>
      </c>
      <c r="C29" s="16">
        <f aca="true" t="shared" si="8" ref="C29:N29">ROUND((-C9)*$G$3,2)</f>
        <v>-51519.6</v>
      </c>
      <c r="D29" s="16">
        <f t="shared" si="8"/>
        <v>-42684.4</v>
      </c>
      <c r="E29" s="16">
        <f t="shared" si="8"/>
        <v>-7510.8</v>
      </c>
      <c r="F29" s="16">
        <f t="shared" si="8"/>
        <v>-27205.2</v>
      </c>
      <c r="G29" s="16">
        <f t="shared" si="8"/>
        <v>-44057.2</v>
      </c>
      <c r="H29" s="16">
        <f t="shared" si="8"/>
        <v>-10366.4</v>
      </c>
      <c r="I29" s="16">
        <f t="shared" si="8"/>
        <v>-53332.4</v>
      </c>
      <c r="J29" s="16">
        <f t="shared" si="8"/>
        <v>-39925.6</v>
      </c>
      <c r="K29" s="16">
        <f t="shared" si="8"/>
        <v>-36836.8</v>
      </c>
      <c r="L29" s="16">
        <f t="shared" si="8"/>
        <v>-30936.4</v>
      </c>
      <c r="M29" s="16">
        <f t="shared" si="8"/>
        <v>-17371.2</v>
      </c>
      <c r="N29" s="16">
        <f t="shared" si="8"/>
        <v>-14322</v>
      </c>
      <c r="O29" s="32">
        <f aca="true" t="shared" si="9" ref="O29:O46">SUM(B29:N29)</f>
        <v>-427653.6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294000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294000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887586.6</v>
      </c>
      <c r="C44" s="36">
        <f t="shared" si="11"/>
        <v>677297.19</v>
      </c>
      <c r="D44" s="36">
        <f t="shared" si="11"/>
        <v>613020.1699999999</v>
      </c>
      <c r="E44" s="36">
        <f t="shared" si="11"/>
        <v>164736.08</v>
      </c>
      <c r="F44" s="36">
        <f t="shared" si="11"/>
        <v>645560.99</v>
      </c>
      <c r="G44" s="36">
        <f t="shared" si="11"/>
        <v>873218.57</v>
      </c>
      <c r="H44" s="36">
        <f t="shared" si="11"/>
        <v>329279.79000000004</v>
      </c>
      <c r="I44" s="36">
        <f t="shared" si="11"/>
        <v>655418.7499999999</v>
      </c>
      <c r="J44" s="36">
        <f t="shared" si="11"/>
        <v>599802.0000000001</v>
      </c>
      <c r="K44" s="36">
        <f t="shared" si="11"/>
        <v>799477.94</v>
      </c>
      <c r="L44" s="36">
        <f t="shared" si="11"/>
        <v>725866.83</v>
      </c>
      <c r="M44" s="36">
        <f t="shared" si="11"/>
        <v>406109.76999999996</v>
      </c>
      <c r="N44" s="36">
        <f t="shared" si="11"/>
        <v>221966.06</v>
      </c>
      <c r="O44" s="36">
        <f>SUM(B44:N44)</f>
        <v>7599340.739999999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 s="43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887586.59</v>
      </c>
      <c r="C50" s="51">
        <f t="shared" si="12"/>
        <v>677297.1900000001</v>
      </c>
      <c r="D50" s="51">
        <f t="shared" si="12"/>
        <v>613020.17</v>
      </c>
      <c r="E50" s="51">
        <f t="shared" si="12"/>
        <v>164736.08</v>
      </c>
      <c r="F50" s="51">
        <f t="shared" si="12"/>
        <v>645561</v>
      </c>
      <c r="G50" s="51">
        <f t="shared" si="12"/>
        <v>873218.58</v>
      </c>
      <c r="H50" s="51">
        <f t="shared" si="12"/>
        <v>329279.78</v>
      </c>
      <c r="I50" s="51">
        <f t="shared" si="12"/>
        <v>655418.76</v>
      </c>
      <c r="J50" s="51">
        <f t="shared" si="12"/>
        <v>599802</v>
      </c>
      <c r="K50" s="51">
        <f t="shared" si="12"/>
        <v>799477.94</v>
      </c>
      <c r="L50" s="51">
        <f t="shared" si="12"/>
        <v>725866.84</v>
      </c>
      <c r="M50" s="51">
        <f t="shared" si="12"/>
        <v>406109.77</v>
      </c>
      <c r="N50" s="51">
        <f t="shared" si="12"/>
        <v>221966.07</v>
      </c>
      <c r="O50" s="36">
        <f t="shared" si="12"/>
        <v>7599340.77</v>
      </c>
      <c r="Q50"/>
    </row>
    <row r="51" spans="1:18" ht="18.75" customHeight="1">
      <c r="A51" s="26" t="s">
        <v>59</v>
      </c>
      <c r="B51" s="51">
        <v>725847.87</v>
      </c>
      <c r="C51" s="51">
        <v>497879.59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1223727.46</v>
      </c>
      <c r="P51"/>
      <c r="Q51"/>
      <c r="R51" s="43"/>
    </row>
    <row r="52" spans="1:16" ht="18.75" customHeight="1">
      <c r="A52" s="26" t="s">
        <v>60</v>
      </c>
      <c r="B52" s="51">
        <v>161738.72</v>
      </c>
      <c r="C52" s="51">
        <v>179417.6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341156.32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613020.17</v>
      </c>
      <c r="E53" s="52">
        <v>0</v>
      </c>
      <c r="F53" s="52">
        <v>0</v>
      </c>
      <c r="G53" s="52">
        <v>0</v>
      </c>
      <c r="H53" s="51">
        <v>329279.78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942299.9500000001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164736.08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164736.08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645561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645561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873218.58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873218.58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655418.76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655418.76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599802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599802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799477.94</v>
      </c>
      <c r="L59" s="31">
        <v>725866.84</v>
      </c>
      <c r="M59" s="52">
        <v>0</v>
      </c>
      <c r="N59" s="52">
        <v>0</v>
      </c>
      <c r="O59" s="36">
        <f t="shared" si="13"/>
        <v>1525344.7799999998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406109.77</v>
      </c>
      <c r="N60" s="52">
        <v>0</v>
      </c>
      <c r="O60" s="36">
        <f t="shared" si="13"/>
        <v>406109.77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221966.07</v>
      </c>
      <c r="O61" s="55">
        <f t="shared" si="13"/>
        <v>221966.07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2020-11-23T17:17:38Z</dcterms:modified>
  <cp:category/>
  <cp:version/>
  <cp:contentType/>
  <cp:contentStatus/>
</cp:coreProperties>
</file>