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<sst xmlns="http://schemas.openxmlformats.org/spreadsheetml/2006/main" count="79" uniqueCount="76">
  <si>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</si>
  <si>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</si>
  <si>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</si>
  <si>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</si>
  <si>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</si>
  <si>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</si>
  <si>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</si>
  <si>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</si>
  <si>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</si>
  <si>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</si>
  <si>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</si>
  <si>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</si>
  <si>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</si>
  <si>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</si>
  <si>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</si>
  <si>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</si>
  <si>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</si>
  <si>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</si>
  <si>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</si>
  <si>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</si>
  <si>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</si>
  <si>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</si>
  <si>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</si>
  <si>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</si>
  <si>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</si>
  <si>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</si>
  <si>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</si>
  <si>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</si>
  <si>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</si>
  <si>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</si>
  <si>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</si>
  <si>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</si>
  <si>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</si>
  <si>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</si>
  <si>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</si>
  <si>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</si>
  <si>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</si>
  <si>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</si>
  <si>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</si>
  <si>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</si>
  <si>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</si>
  <si>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</si>
  <si>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</si>
  <si>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</si>
  <si>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</si>
  <si>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</si>
  <si>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</si>
  <si>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</si>
  <si>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</si>
  <si>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</si>
  <si>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</si>
  <si>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</si>
  <si>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</si>
  <si>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</si>
  <si>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</si>
  <si>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</si>
  <si>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</si>
  <si>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</si>
  <si>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</si>
  <si>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</si>
  <si>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</si>
  <si>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</si>
  <si>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</si>
  <si>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</si>
  <si>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</si>
  <si>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</si>
  <si>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</si>
  <si>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</si>
  <si>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</si>
  <si>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</si>
  <si>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</si>
  <si>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</si>
  <si>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</si>
  <si>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13/11/20 - VENCIMENTO 20/11/20</t>
  </si>
  <si>
    <t>5.3. Revisão de Remuneração pelo Transporte Coletivo (1)</t>
  </si>
  <si>
    <t>Nota: (1) Remuneração frota parada período de 01 a 15/11/20.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</si>
</sst>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2" t="s">
        <v>1</v>
      </c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3</v>
      </c>
    </row>
    <row r="5" spans="1:15" ht="42" customHeight="1">
      <c r="A5" s="72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2"/>
    </row>
    <row r="6" spans="1:15" ht="20.25" customHeight="1">
      <c r="A6" s="72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2"/>
    </row>
    <row r="7" spans="1:26" ht="18.75" customHeight="1">
      <c r="A7" s="8" t="s">
        <v>27</v>
      </c>
      <c r="B7" s="9">
        <f aca="true" t="shared" si="0" ref="B7:O7">B8+B11</f>
        <v>311515</v>
      </c>
      <c r="C7" s="9">
        <f t="shared" si="0"/>
        <v>221092</v>
      </c>
      <c r="D7" s="9">
        <f t="shared" si="0"/>
        <v>244060</v>
      </c>
      <c r="E7" s="9">
        <f t="shared" si="0"/>
        <v>50560</v>
      </c>
      <c r="F7" s="9">
        <f t="shared" si="0"/>
        <v>175044</v>
      </c>
      <c r="G7" s="9">
        <f t="shared" si="0"/>
        <v>271308</v>
      </c>
      <c r="H7" s="9">
        <f t="shared" si="0"/>
        <v>42665</v>
      </c>
      <c r="I7" s="9">
        <f t="shared" si="0"/>
        <v>213968</v>
      </c>
      <c r="J7" s="9">
        <f t="shared" si="0"/>
        <v>197741</v>
      </c>
      <c r="K7" s="9">
        <f t="shared" si="0"/>
        <v>275050</v>
      </c>
      <c r="L7" s="9">
        <f t="shared" si="0"/>
        <v>209300</v>
      </c>
      <c r="M7" s="9">
        <f t="shared" si="0"/>
        <v>96175</v>
      </c>
      <c r="N7" s="9">
        <f t="shared" si="0"/>
        <v>61940</v>
      </c>
      <c r="O7" s="9">
        <f t="shared" si="0"/>
        <v>2370418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13814</v>
      </c>
      <c r="C8" s="11">
        <f t="shared" si="1"/>
        <v>13188</v>
      </c>
      <c r="D8" s="11">
        <f t="shared" si="1"/>
        <v>10998</v>
      </c>
      <c r="E8" s="11">
        <f t="shared" si="1"/>
        <v>1950</v>
      </c>
      <c r="F8" s="11">
        <f t="shared" si="1"/>
        <v>7363</v>
      </c>
      <c r="G8" s="11">
        <f t="shared" si="1"/>
        <v>12231</v>
      </c>
      <c r="H8" s="11">
        <f t="shared" si="1"/>
        <v>2600</v>
      </c>
      <c r="I8" s="11">
        <f t="shared" si="1"/>
        <v>13828</v>
      </c>
      <c r="J8" s="11">
        <f t="shared" si="1"/>
        <v>10628</v>
      </c>
      <c r="K8" s="11">
        <f t="shared" si="1"/>
        <v>9134</v>
      </c>
      <c r="L8" s="11">
        <f t="shared" si="1"/>
        <v>7803</v>
      </c>
      <c r="M8" s="11">
        <f t="shared" si="1"/>
        <v>4454</v>
      </c>
      <c r="N8" s="11">
        <f t="shared" si="1"/>
        <v>3717</v>
      </c>
      <c r="O8" s="11">
        <f t="shared" si="1"/>
        <v>111708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13814</v>
      </c>
      <c r="C9" s="11">
        <v>13188</v>
      </c>
      <c r="D9" s="11">
        <v>10998</v>
      </c>
      <c r="E9" s="11">
        <v>1950</v>
      </c>
      <c r="F9" s="11">
        <v>7363</v>
      </c>
      <c r="G9" s="11">
        <v>12231</v>
      </c>
      <c r="H9" s="11">
        <v>2599</v>
      </c>
      <c r="I9" s="11">
        <v>13824</v>
      </c>
      <c r="J9" s="11">
        <v>10628</v>
      </c>
      <c r="K9" s="11">
        <v>9130</v>
      </c>
      <c r="L9" s="11">
        <v>7803</v>
      </c>
      <c r="M9" s="11">
        <v>4447</v>
      </c>
      <c r="N9" s="11">
        <v>3717</v>
      </c>
      <c r="O9" s="11">
        <f>SUM(B9:N9)</f>
        <v>111692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4</v>
      </c>
      <c r="J10" s="13">
        <v>0</v>
      </c>
      <c r="K10" s="13">
        <v>4</v>
      </c>
      <c r="L10" s="13">
        <v>0</v>
      </c>
      <c r="M10" s="13">
        <v>7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297701</v>
      </c>
      <c r="C11" s="13">
        <v>207904</v>
      </c>
      <c r="D11" s="13">
        <v>233062</v>
      </c>
      <c r="E11" s="13">
        <v>48610</v>
      </c>
      <c r="F11" s="13">
        <v>167681</v>
      </c>
      <c r="G11" s="13">
        <v>259077</v>
      </c>
      <c r="H11" s="13">
        <v>40065</v>
      </c>
      <c r="I11" s="13">
        <v>200140</v>
      </c>
      <c r="J11" s="13">
        <v>187113</v>
      </c>
      <c r="K11" s="13">
        <v>265916</v>
      </c>
      <c r="L11" s="13">
        <v>201497</v>
      </c>
      <c r="M11" s="13">
        <v>91721</v>
      </c>
      <c r="N11" s="13">
        <v>58223</v>
      </c>
      <c r="O11" s="11">
        <f>SUM(B11:N11)</f>
        <v>2258710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1.335806055458505</v>
      </c>
      <c r="C15" s="19">
        <v>1.384701774284852</v>
      </c>
      <c r="D15" s="19">
        <v>1.313139040929112</v>
      </c>
      <c r="E15" s="19">
        <v>0.986852886371177</v>
      </c>
      <c r="F15" s="19">
        <v>1.65910120752885</v>
      </c>
      <c r="G15" s="19">
        <v>1.756578449428166</v>
      </c>
      <c r="H15" s="19">
        <v>1.953228104996092</v>
      </c>
      <c r="I15" s="19">
        <v>1.422978119582012</v>
      </c>
      <c r="J15" s="19">
        <v>1.42514791187483</v>
      </c>
      <c r="K15" s="19">
        <v>1.349001116924155</v>
      </c>
      <c r="L15" s="19">
        <v>1.415933294131635</v>
      </c>
      <c r="M15" s="19">
        <v>1.468006586894263</v>
      </c>
      <c r="N15" s="19">
        <v>1.456115889120387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958944.38</v>
      </c>
      <c r="C17" s="24">
        <f aca="true" t="shared" si="2" ref="C17:N17">C18+C19+C20+C21+C22+C23+C24+C25</f>
        <v>738008.8600000001</v>
      </c>
      <c r="D17" s="24">
        <f t="shared" si="2"/>
        <v>659994.7000000001</v>
      </c>
      <c r="E17" s="24">
        <f t="shared" si="2"/>
        <v>177257.66</v>
      </c>
      <c r="F17" s="24">
        <f t="shared" si="2"/>
        <v>680371.61</v>
      </c>
      <c r="G17" s="24">
        <f t="shared" si="2"/>
        <v>923243.1200000001</v>
      </c>
      <c r="H17" s="24">
        <f t="shared" si="2"/>
        <v>210811.79</v>
      </c>
      <c r="I17" s="24">
        <f t="shared" si="2"/>
        <v>716674.66</v>
      </c>
      <c r="J17" s="24">
        <f t="shared" si="2"/>
        <v>661429.38</v>
      </c>
      <c r="K17" s="24">
        <f t="shared" si="2"/>
        <v>841395.6499999999</v>
      </c>
      <c r="L17" s="24">
        <f t="shared" si="2"/>
        <v>766919.7699999999</v>
      </c>
      <c r="M17" s="24">
        <f t="shared" si="2"/>
        <v>424329.93999999994</v>
      </c>
      <c r="N17" s="24">
        <f t="shared" si="2"/>
        <v>238941.88</v>
      </c>
      <c r="O17" s="24">
        <f>O18+O19+O20+O21+O22+O23+O24+O25</f>
        <v>7998323.3999999985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695986.81</v>
      </c>
      <c r="C18" s="30">
        <f t="shared" si="3"/>
        <v>510169.79</v>
      </c>
      <c r="D18" s="30">
        <f t="shared" si="3"/>
        <v>493782.19</v>
      </c>
      <c r="E18" s="30">
        <f t="shared" si="3"/>
        <v>174993.22</v>
      </c>
      <c r="F18" s="30">
        <f t="shared" si="3"/>
        <v>410338.14</v>
      </c>
      <c r="G18" s="30">
        <f t="shared" si="3"/>
        <v>522837.65</v>
      </c>
      <c r="H18" s="30">
        <f t="shared" si="3"/>
        <v>110242.09</v>
      </c>
      <c r="I18" s="30">
        <f t="shared" si="3"/>
        <v>489815.55</v>
      </c>
      <c r="J18" s="30">
        <f t="shared" si="3"/>
        <v>455615.04</v>
      </c>
      <c r="K18" s="30">
        <f t="shared" si="3"/>
        <v>599443.97</v>
      </c>
      <c r="L18" s="30">
        <f t="shared" si="3"/>
        <v>519147.72</v>
      </c>
      <c r="M18" s="30">
        <f t="shared" si="3"/>
        <v>275589.46</v>
      </c>
      <c r="N18" s="30">
        <f t="shared" si="3"/>
        <v>160399.82</v>
      </c>
      <c r="O18" s="30">
        <f aca="true" t="shared" si="4" ref="O18:O25">SUM(B18:N18)</f>
        <v>5418361.449999999</v>
      </c>
    </row>
    <row r="19" spans="1:23" ht="18.75" customHeight="1">
      <c r="A19" s="26" t="s">
        <v>35</v>
      </c>
      <c r="B19" s="30">
        <f>IF(B15&lt;&gt;0,ROUND((B15-1)*B18,2),0)</f>
        <v>233716.59</v>
      </c>
      <c r="C19" s="30">
        <f aca="true" t="shared" si="5" ref="C19:N19">IF(C15&lt;&gt;0,ROUND((C15-1)*C18,2),0)</f>
        <v>196263.22</v>
      </c>
      <c r="D19" s="30">
        <f t="shared" si="5"/>
        <v>154622.48</v>
      </c>
      <c r="E19" s="30">
        <f t="shared" si="5"/>
        <v>-2300.66</v>
      </c>
      <c r="F19" s="30">
        <f t="shared" si="5"/>
        <v>270454.36</v>
      </c>
      <c r="G19" s="30">
        <f t="shared" si="5"/>
        <v>395567.7</v>
      </c>
      <c r="H19" s="30">
        <f t="shared" si="5"/>
        <v>105085.86</v>
      </c>
      <c r="I19" s="30">
        <f t="shared" si="5"/>
        <v>207181.26</v>
      </c>
      <c r="J19" s="30">
        <f t="shared" si="5"/>
        <v>193703.78</v>
      </c>
      <c r="K19" s="30">
        <f t="shared" si="5"/>
        <v>209206.62</v>
      </c>
      <c r="L19" s="30">
        <f t="shared" si="5"/>
        <v>215930.82</v>
      </c>
      <c r="M19" s="30">
        <f t="shared" si="5"/>
        <v>128977.68</v>
      </c>
      <c r="N19" s="30">
        <f t="shared" si="5"/>
        <v>73160.91</v>
      </c>
      <c r="O19" s="30">
        <f t="shared" si="4"/>
        <v>2381570.62</v>
      </c>
      <c r="W19" s="62"/>
    </row>
    <row r="20" spans="1:15" ht="18.75" customHeight="1">
      <c r="A20" s="26" t="s">
        <v>36</v>
      </c>
      <c r="B20" s="30">
        <v>35365.35</v>
      </c>
      <c r="C20" s="30">
        <v>25676.42</v>
      </c>
      <c r="D20" s="30">
        <v>16115.06</v>
      </c>
      <c r="E20" s="30">
        <v>6159.98</v>
      </c>
      <c r="F20" s="30">
        <v>14911.14</v>
      </c>
      <c r="G20" s="30">
        <v>22543.77</v>
      </c>
      <c r="H20" s="30">
        <v>4215.35</v>
      </c>
      <c r="I20" s="30">
        <v>14376.98</v>
      </c>
      <c r="J20" s="30">
        <v>21911.85</v>
      </c>
      <c r="K20" s="30">
        <v>33280.33</v>
      </c>
      <c r="L20" s="30">
        <v>30325.07</v>
      </c>
      <c r="M20" s="30">
        <v>12136.72</v>
      </c>
      <c r="N20" s="30">
        <v>7463.07</v>
      </c>
      <c r="O20" s="30">
        <f t="shared" si="4"/>
        <v>244481.09000000005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0</v>
      </c>
      <c r="C23" s="30">
        <v>-465.78</v>
      </c>
      <c r="D23" s="30">
        <v>-2846.52</v>
      </c>
      <c r="E23" s="30">
        <v>-222.81</v>
      </c>
      <c r="F23" s="30">
        <v>-563.29</v>
      </c>
      <c r="G23" s="30">
        <v>-1302.45</v>
      </c>
      <c r="H23" s="30">
        <v>-168.34</v>
      </c>
      <c r="I23" s="30">
        <v>-157.4</v>
      </c>
      <c r="J23" s="30">
        <v>-2791.95</v>
      </c>
      <c r="K23" s="30">
        <v>0</v>
      </c>
      <c r="L23" s="30">
        <v>-1020.11</v>
      </c>
      <c r="M23" s="30">
        <v>-353.15</v>
      </c>
      <c r="N23" s="30">
        <v>0</v>
      </c>
      <c r="O23" s="30">
        <f t="shared" si="4"/>
        <v>-9891.8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-45190.5</v>
      </c>
      <c r="C24" s="30">
        <v>-32890.81</v>
      </c>
      <c r="D24" s="30">
        <v>-29892</v>
      </c>
      <c r="E24" s="30">
        <v>-8216.91</v>
      </c>
      <c r="F24" s="30">
        <v>-31333.08</v>
      </c>
      <c r="G24" s="30">
        <v>-40058.5</v>
      </c>
      <c r="H24" s="30">
        <v>-8563.17</v>
      </c>
      <c r="I24" s="30">
        <v>-31077.27</v>
      </c>
      <c r="J24" s="30">
        <v>-30257.37</v>
      </c>
      <c r="K24" s="30">
        <v>-37681.52</v>
      </c>
      <c r="L24" s="30">
        <v>-34530.3</v>
      </c>
      <c r="M24" s="30">
        <v>-18778.76</v>
      </c>
      <c r="N24" s="30">
        <v>-10834.5</v>
      </c>
      <c r="O24" s="30">
        <f t="shared" si="4"/>
        <v>-359304.69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306690.85000000003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510726.7100000001</v>
      </c>
      <c r="C27" s="30">
        <f>+C28+C30+C41+C42+C45-C46</f>
        <v>435341.16</v>
      </c>
      <c r="D27" s="30">
        <f t="shared" si="6"/>
        <v>6349.310000000005</v>
      </c>
      <c r="E27" s="30">
        <f t="shared" si="6"/>
        <v>165304.13000000003</v>
      </c>
      <c r="F27" s="30">
        <f t="shared" si="6"/>
        <v>136904.96999999997</v>
      </c>
      <c r="G27" s="30">
        <f t="shared" si="6"/>
        <v>356982.82999999996</v>
      </c>
      <c r="H27" s="30">
        <f t="shared" si="6"/>
        <v>-98365.56000000001</v>
      </c>
      <c r="I27" s="30">
        <f t="shared" si="6"/>
        <v>296846.7000000001</v>
      </c>
      <c r="J27" s="30">
        <f t="shared" si="6"/>
        <v>224941.16999999998</v>
      </c>
      <c r="K27" s="30">
        <f t="shared" si="6"/>
        <v>486372.18000000017</v>
      </c>
      <c r="L27" s="30">
        <f t="shared" si="6"/>
        <v>504313.01999999996</v>
      </c>
      <c r="M27" s="30">
        <f t="shared" si="6"/>
        <v>176358.14</v>
      </c>
      <c r="N27" s="30">
        <f t="shared" si="6"/>
        <v>-3972.269999999997</v>
      </c>
      <c r="O27" s="30">
        <f t="shared" si="6"/>
        <v>3198102.49</v>
      </c>
    </row>
    <row r="28" spans="1:15" ht="18.75" customHeight="1">
      <c r="A28" s="26" t="s">
        <v>40</v>
      </c>
      <c r="B28" s="31">
        <f>+B29</f>
        <v>-60781.6</v>
      </c>
      <c r="C28" s="31">
        <f>+C29</f>
        <v>-58027.2</v>
      </c>
      <c r="D28" s="31">
        <f aca="true" t="shared" si="7" ref="D28:O28">+D29</f>
        <v>-48391.2</v>
      </c>
      <c r="E28" s="31">
        <f t="shared" si="7"/>
        <v>-8580</v>
      </c>
      <c r="F28" s="31">
        <f t="shared" si="7"/>
        <v>-32397.2</v>
      </c>
      <c r="G28" s="31">
        <f t="shared" si="7"/>
        <v>-53816.4</v>
      </c>
      <c r="H28" s="31">
        <f t="shared" si="7"/>
        <v>-11435.6</v>
      </c>
      <c r="I28" s="31">
        <f t="shared" si="7"/>
        <v>-60825.6</v>
      </c>
      <c r="J28" s="31">
        <f t="shared" si="7"/>
        <v>-46763.2</v>
      </c>
      <c r="K28" s="31">
        <f t="shared" si="7"/>
        <v>-40172</v>
      </c>
      <c r="L28" s="31">
        <f t="shared" si="7"/>
        <v>-34333.2</v>
      </c>
      <c r="M28" s="31">
        <f t="shared" si="7"/>
        <v>-19566.8</v>
      </c>
      <c r="N28" s="31">
        <f t="shared" si="7"/>
        <v>-16354.8</v>
      </c>
      <c r="O28" s="31">
        <f t="shared" si="7"/>
        <v>-491444.8</v>
      </c>
    </row>
    <row r="29" spans="1:26" ht="18.75" customHeight="1">
      <c r="A29" s="27" t="s">
        <v>41</v>
      </c>
      <c r="B29" s="16">
        <f>ROUND((-B9)*$G$3,2)</f>
        <v>-60781.6</v>
      </c>
      <c r="C29" s="16">
        <f aca="true" t="shared" si="8" ref="C29:N29">ROUND((-C9)*$G$3,2)</f>
        <v>-58027.2</v>
      </c>
      <c r="D29" s="16">
        <f t="shared" si="8"/>
        <v>-48391.2</v>
      </c>
      <c r="E29" s="16">
        <f t="shared" si="8"/>
        <v>-8580</v>
      </c>
      <c r="F29" s="16">
        <f t="shared" si="8"/>
        <v>-32397.2</v>
      </c>
      <c r="G29" s="16">
        <f t="shared" si="8"/>
        <v>-53816.4</v>
      </c>
      <c r="H29" s="16">
        <f t="shared" si="8"/>
        <v>-11435.6</v>
      </c>
      <c r="I29" s="16">
        <f t="shared" si="8"/>
        <v>-60825.6</v>
      </c>
      <c r="J29" s="16">
        <f t="shared" si="8"/>
        <v>-46763.2</v>
      </c>
      <c r="K29" s="16">
        <f t="shared" si="8"/>
        <v>-40172</v>
      </c>
      <c r="L29" s="16">
        <f t="shared" si="8"/>
        <v>-34333.2</v>
      </c>
      <c r="M29" s="16">
        <f t="shared" si="8"/>
        <v>-19566.8</v>
      </c>
      <c r="N29" s="16">
        <f t="shared" si="8"/>
        <v>-16354.8</v>
      </c>
      <c r="O29" s="32">
        <f aca="true" t="shared" si="9" ref="O29:O46">SUM(B29:N29)</f>
        <v>-491444.8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-337</v>
      </c>
      <c r="C30" s="31">
        <f aca="true" t="shared" si="10" ref="C30:O30">SUM(C31:C39)</f>
        <v>0</v>
      </c>
      <c r="D30" s="31">
        <f t="shared" si="10"/>
        <v>-2022</v>
      </c>
      <c r="E30" s="31">
        <f t="shared" si="10"/>
        <v>0</v>
      </c>
      <c r="F30" s="31">
        <f t="shared" si="10"/>
        <v>0</v>
      </c>
      <c r="G30" s="31">
        <f t="shared" si="10"/>
        <v>-2696</v>
      </c>
      <c r="H30" s="31">
        <f t="shared" si="10"/>
        <v>-130000</v>
      </c>
      <c r="I30" s="31">
        <f t="shared" si="10"/>
        <v>0</v>
      </c>
      <c r="J30" s="31">
        <f t="shared" si="10"/>
        <v>-2696</v>
      </c>
      <c r="K30" s="31">
        <f t="shared" si="10"/>
        <v>0</v>
      </c>
      <c r="L30" s="31">
        <f t="shared" si="10"/>
        <v>0</v>
      </c>
      <c r="M30" s="31">
        <f t="shared" si="10"/>
        <v>-1145.8</v>
      </c>
      <c r="N30" s="31">
        <f t="shared" si="10"/>
        <v>0</v>
      </c>
      <c r="O30" s="31">
        <f t="shared" si="10"/>
        <v>-138896.8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-337</v>
      </c>
      <c r="C35" s="33">
        <v>0</v>
      </c>
      <c r="D35" s="33">
        <v>-2022</v>
      </c>
      <c r="E35" s="33">
        <v>0</v>
      </c>
      <c r="F35" s="33">
        <v>0</v>
      </c>
      <c r="G35" s="33">
        <v>-2696</v>
      </c>
      <c r="H35" s="33">
        <v>0</v>
      </c>
      <c r="I35" s="33">
        <v>0</v>
      </c>
      <c r="J35" s="33">
        <v>-2696</v>
      </c>
      <c r="K35" s="33">
        <v>0</v>
      </c>
      <c r="L35" s="33">
        <v>0</v>
      </c>
      <c r="M35" s="33">
        <v>-1145.8</v>
      </c>
      <c r="N35" s="33">
        <v>0</v>
      </c>
      <c r="O35" s="33">
        <f t="shared" si="9"/>
        <v>-8896.8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571845.31</v>
      </c>
      <c r="C41" s="35">
        <v>493368.36</v>
      </c>
      <c r="D41" s="35">
        <v>56762.51</v>
      </c>
      <c r="E41" s="35">
        <v>173884.13000000003</v>
      </c>
      <c r="F41" s="35">
        <v>169302.16999999998</v>
      </c>
      <c r="G41" s="35">
        <v>413495.23</v>
      </c>
      <c r="H41" s="35">
        <v>43070.03999999999</v>
      </c>
      <c r="I41" s="35">
        <v>357672.3000000001</v>
      </c>
      <c r="J41" s="35">
        <v>274400.37</v>
      </c>
      <c r="K41" s="35">
        <v>526544.1800000002</v>
      </c>
      <c r="L41" s="35">
        <v>538646.22</v>
      </c>
      <c r="M41" s="35">
        <v>197070.74000000002</v>
      </c>
      <c r="N41" s="35">
        <v>12382.530000000002</v>
      </c>
      <c r="O41" s="33">
        <f t="shared" si="9"/>
        <v>3828444.0900000003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1469671.09</v>
      </c>
      <c r="C44" s="36">
        <f t="shared" si="11"/>
        <v>1173350.02</v>
      </c>
      <c r="D44" s="36">
        <f t="shared" si="11"/>
        <v>666344.0100000001</v>
      </c>
      <c r="E44" s="36">
        <f t="shared" si="11"/>
        <v>342561.79000000004</v>
      </c>
      <c r="F44" s="36">
        <f t="shared" si="11"/>
        <v>817276.58</v>
      </c>
      <c r="G44" s="36">
        <f t="shared" si="11"/>
        <v>1280225.9500000002</v>
      </c>
      <c r="H44" s="36">
        <f t="shared" si="11"/>
        <v>112446.23</v>
      </c>
      <c r="I44" s="36">
        <f t="shared" si="11"/>
        <v>1013521.3600000001</v>
      </c>
      <c r="J44" s="36">
        <f t="shared" si="11"/>
        <v>886370.55</v>
      </c>
      <c r="K44" s="36">
        <f t="shared" si="11"/>
        <v>1327767.83</v>
      </c>
      <c r="L44" s="36">
        <f t="shared" si="11"/>
        <v>1271232.7899999998</v>
      </c>
      <c r="M44" s="36">
        <f t="shared" si="11"/>
        <v>600688.08</v>
      </c>
      <c r="N44" s="36">
        <f t="shared" si="11"/>
        <v>234969.61000000002</v>
      </c>
      <c r="O44" s="36">
        <f>SUM(B44:N44)</f>
        <v>11196425.889999999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1469671.0899999999</v>
      </c>
      <c r="C50" s="51">
        <f t="shared" si="12"/>
        <v>1173350.02</v>
      </c>
      <c r="D50" s="51">
        <f t="shared" si="12"/>
        <v>666344.01</v>
      </c>
      <c r="E50" s="51">
        <f t="shared" si="12"/>
        <v>342561.79000000004</v>
      </c>
      <c r="F50" s="51">
        <f t="shared" si="12"/>
        <v>817276.5900000001</v>
      </c>
      <c r="G50" s="51">
        <f t="shared" si="12"/>
        <v>1280225.94</v>
      </c>
      <c r="H50" s="51">
        <f t="shared" si="12"/>
        <v>112446.23999999999</v>
      </c>
      <c r="I50" s="51">
        <f t="shared" si="12"/>
        <v>1013521.3500000001</v>
      </c>
      <c r="J50" s="51">
        <f t="shared" si="12"/>
        <v>886370.55</v>
      </c>
      <c r="K50" s="51">
        <f t="shared" si="12"/>
        <v>1327767.83</v>
      </c>
      <c r="L50" s="51">
        <f t="shared" si="12"/>
        <v>1271232.79</v>
      </c>
      <c r="M50" s="51">
        <f t="shared" si="12"/>
        <v>600688.09</v>
      </c>
      <c r="N50" s="51">
        <f t="shared" si="12"/>
        <v>234969.61</v>
      </c>
      <c r="O50" s="36">
        <f t="shared" si="12"/>
        <v>11196425.899999999</v>
      </c>
      <c r="Q50"/>
    </row>
    <row r="51" spans="1:18" ht="18.75" customHeight="1">
      <c r="A51" s="26" t="s">
        <v>57</v>
      </c>
      <c r="B51" s="51">
        <v>1208773.21</v>
      </c>
      <c r="C51" s="51">
        <v>855037.6399999999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2063810.8499999999</v>
      </c>
      <c r="P51"/>
      <c r="Q51"/>
      <c r="R51" s="43"/>
    </row>
    <row r="52" spans="1:16" ht="18.75" customHeight="1">
      <c r="A52" s="26" t="s">
        <v>58</v>
      </c>
      <c r="B52" s="51">
        <v>260897.88</v>
      </c>
      <c r="C52" s="51">
        <v>318312.38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579210.26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666344.01</v>
      </c>
      <c r="E53" s="52">
        <v>0</v>
      </c>
      <c r="F53" s="52">
        <v>0</v>
      </c>
      <c r="G53" s="52">
        <v>0</v>
      </c>
      <c r="H53" s="51">
        <v>112446.23999999999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778790.25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342561.79000000004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342561.79000000004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817276.5900000001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817276.5900000001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1280225.94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1280225.94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1013521.3500000001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1013521.3500000001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886370.55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886370.55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1327767.83</v>
      </c>
      <c r="L59" s="31">
        <v>1271232.79</v>
      </c>
      <c r="M59" s="52">
        <v>0</v>
      </c>
      <c r="N59" s="52">
        <v>0</v>
      </c>
      <c r="O59" s="36">
        <f t="shared" si="13"/>
        <v>2599000.62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600688.09</v>
      </c>
      <c r="N60" s="52">
        <v>0</v>
      </c>
      <c r="O60" s="36">
        <f t="shared" si="13"/>
        <v>600688.09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234969.61</v>
      </c>
      <c r="O61" s="55">
        <f t="shared" si="13"/>
        <v>234969.61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5" ht="13.5">
      <c r="B64" s="64"/>
      <c r="C64" s="64"/>
      <c r="D64"/>
      <c r="E64"/>
      <c r="F64"/>
      <c r="G64"/>
      <c r="H64" s="58"/>
      <c r="I64" s="58"/>
      <c r="J64"/>
      <c r="K64"/>
      <c r="L64"/>
      <c r="O64" s="67"/>
    </row>
    <row r="65" spans="2:15" ht="13.5">
      <c r="B65" s="64"/>
      <c r="C65" s="64"/>
      <c r="D65" s="65"/>
      <c r="E65" s="65"/>
      <c r="F65" s="69"/>
      <c r="G65" s="43"/>
      <c r="H65" s="43"/>
      <c r="I65" s="43"/>
      <c r="J65" s="65"/>
      <c r="K65" s="65"/>
      <c r="L65" s="65"/>
      <c r="M65" s="66"/>
      <c r="N65" s="66"/>
      <c r="O65" s="64"/>
    </row>
    <row r="66" spans="2:15" ht="13.5">
      <c r="B66"/>
      <c r="C66" s="64"/>
      <c r="D66"/>
      <c r="E66"/>
      <c r="F66" s="69"/>
      <c r="G66"/>
      <c r="H66" s="59"/>
      <c r="I66" s="59"/>
      <c r="J66" s="60"/>
      <c r="K66" s="60"/>
      <c r="L66" s="60"/>
      <c r="O66" s="64"/>
    </row>
    <row r="67" spans="2:15" ht="13.5">
      <c r="B67" s="63"/>
      <c r="C67" s="63"/>
      <c r="D67"/>
      <c r="E67"/>
      <c r="F67" s="69"/>
      <c r="G67"/>
      <c r="H67"/>
      <c r="I67"/>
      <c r="J67"/>
      <c r="K67"/>
      <c r="L67"/>
      <c r="O67" s="68"/>
    </row>
    <row r="68" spans="2:15" ht="13.5">
      <c r="B68" s="43"/>
      <c r="C68" s="43"/>
      <c r="D68"/>
      <c r="E68"/>
      <c r="F68"/>
      <c r="G68"/>
      <c r="H68"/>
      <c r="I68"/>
      <c r="J68"/>
      <c r="K68"/>
      <c r="L68"/>
      <c r="O68" s="42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2020-11-23T17:29:17Z</dcterms:modified>
  <cp:category/>
  <cp:version/>
  <cp:contentType/>
  <cp:contentStatus/>
</cp:coreProperties>
</file>