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<sst xmlns="http://schemas.openxmlformats.org/spreadsheetml/2006/main" count="79" uniqueCount="76">
  <si>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</si>
  <si>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</si>
  <si>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</si>
  <si>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</si>
  <si>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</si>
  <si>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</si>
  <si>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</si>
  <si>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</si>
  <si>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</si>
  <si>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</si>
  <si>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</si>
  <si>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</si>
  <si>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</si>
  <si>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</si>
  <si>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</si>
  <si>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</si>
  <si>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</si>
  <si>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</si>
  <si>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</si>
  <si>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</si>
  <si>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</si>
  <si>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</si>
  <si>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</si>
  <si>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</si>
  <si>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</si>
  <si>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</si>
  <si>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</si>
  <si>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</si>
  <si>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</si>
  <si>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</si>
  <si>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</si>
  <si>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</si>
  <si>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</si>
  <si>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</si>
  <si>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</si>
  <si>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</si>
  <si>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</si>
  <si>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</si>
  <si>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</si>
  <si>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</si>
  <si>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</si>
  <si>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</si>
  <si>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</si>
  <si>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</si>
  <si>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</si>
  <si>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</si>
  <si>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</si>
  <si>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</si>
  <si>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</si>
  <si>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</si>
  <si>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</si>
  <si>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</si>
  <si>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</si>
  <si>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</si>
  <si>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</si>
  <si>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</si>
  <si>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</si>
  <si>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</si>
  <si>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</si>
  <si>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</si>
  <si>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</si>
  <si>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</si>
  <si>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</si>
  <si>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</si>
  <si>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</si>
  <si>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</si>
  <si>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</si>
  <si>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</si>
  <si>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</si>
  <si>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</si>
  <si>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</si>
  <si>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</si>
  <si>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</si>
  <si>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12/11/20 - VENCIMENTO 19/11/20</t>
  </si>
  <si>
    <t>5.3. Revisão de Remuneração pelo Transporte Coletivo (1)</t>
  </si>
  <si>
    <t>Nota: Revisão de passageiros, revisão de fator de transição e revisões de acordo com a portaria SMT.GAB 081 e 087/20, mês de julho/20. Total de 1.252.283 passageiros.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</si>
</sst>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</numFmts>
  <fonts count="51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b/>
      <sz val="8"/>
      <color indexed="23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172" fontId="35" fillId="0" borderId="4" applyAlignment="0">
      <protection/>
    </xf>
    <xf numFmtId="0" fontId="36" fillId="30" borderId="0" applyNumberFormat="0" applyBorder="0" applyAlignment="0" applyProtection="0"/>
    <xf numFmtId="44" fontId="0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7" fillId="31" borderId="0" applyNumberFormat="0" applyBorder="0" applyAlignment="0" applyProtection="0"/>
    <xf numFmtId="1" fontId="3" fillId="0" borderId="0" applyBorder="0">
      <alignment/>
      <protection/>
    </xf>
    <xf numFmtId="0" fontId="28" fillId="32" borderId="5" applyNumberFormat="0" applyFont="0" applyAlignment="0" applyProtection="0"/>
    <xf numFmtId="9" fontId="28" fillId="0" borderId="0" applyFont="0" applyFill="0" applyBorder="0" applyAlignment="0" applyProtection="0"/>
    <xf numFmtId="0" fontId="38" fillId="21" borderId="6" applyNumberFormat="0" applyAlignment="0" applyProtection="0"/>
    <xf numFmtId="164" fontId="0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5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5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5" fillId="0" borderId="12" xfId="0" applyFont="1" applyFill="1" applyBorder="1" applyAlignment="1">
      <alignment horizontal="left" vertical="center" indent="1"/>
    </xf>
    <xf numFmtId="165" fontId="35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5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5" fillId="0" borderId="4" xfId="53" applyNumberFormat="1" applyFont="1" applyFill="1" applyBorder="1" applyAlignment="1">
      <alignment vertical="center"/>
    </xf>
    <xf numFmtId="0" fontId="35" fillId="0" borderId="4" xfId="0" applyFont="1" applyFill="1" applyBorder="1" applyAlignment="1">
      <alignment horizontal="left" vertical="center" indent="1"/>
    </xf>
    <xf numFmtId="165" fontId="35" fillId="0" borderId="4" xfId="0" applyNumberFormat="1" applyFont="1" applyFill="1" applyBorder="1" applyAlignment="1">
      <alignment vertical="center"/>
    </xf>
    <xf numFmtId="164" fontId="35" fillId="0" borderId="4" xfId="53" applyFont="1" applyFill="1" applyBorder="1" applyAlignment="1">
      <alignment vertical="center"/>
    </xf>
    <xf numFmtId="166" fontId="35" fillId="0" borderId="4" xfId="46" applyNumberFormat="1" applyFont="1" applyFill="1" applyBorder="1" applyAlignment="1">
      <alignment horizontal="center" vertical="center"/>
    </xf>
    <xf numFmtId="164" fontId="46" fillId="0" borderId="4" xfId="46" applyNumberFormat="1" applyFont="1" applyFill="1" applyBorder="1" applyAlignment="1">
      <alignment vertical="center"/>
    </xf>
    <xf numFmtId="167" fontId="35" fillId="0" borderId="4" xfId="53" applyNumberFormat="1" applyFont="1" applyFill="1" applyBorder="1" applyAlignment="1">
      <alignment horizontal="center" vertical="center"/>
    </xf>
    <xf numFmtId="0" fontId="35" fillId="34" borderId="4" xfId="0" applyFont="1" applyFill="1" applyBorder="1" applyAlignment="1">
      <alignment horizontal="left" vertical="center" indent="2"/>
    </xf>
    <xf numFmtId="0" fontId="35" fillId="34" borderId="4" xfId="0" applyFont="1" applyFill="1" applyBorder="1" applyAlignment="1">
      <alignment vertical="center"/>
    </xf>
    <xf numFmtId="164" fontId="35" fillId="34" borderId="4" xfId="53" applyFont="1" applyFill="1" applyBorder="1" applyAlignment="1">
      <alignment vertical="center"/>
    </xf>
    <xf numFmtId="0" fontId="35" fillId="35" borderId="4" xfId="0" applyFont="1" applyFill="1" applyBorder="1" applyAlignment="1">
      <alignment horizontal="left" vertical="center" indent="1"/>
    </xf>
    <xf numFmtId="44" fontId="35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5" fillId="0" borderId="4" xfId="0" applyFont="1" applyFill="1" applyBorder="1" applyAlignment="1">
      <alignment horizontal="left" vertical="center" indent="2"/>
    </xf>
    <xf numFmtId="0" fontId="35" fillId="0" borderId="4" xfId="0" applyFont="1" applyFill="1" applyBorder="1" applyAlignment="1">
      <alignment horizontal="left" vertical="center" indent="3"/>
    </xf>
    <xf numFmtId="0" fontId="35" fillId="0" borderId="4" xfId="0" applyFont="1" applyFill="1" applyBorder="1" applyAlignment="1">
      <alignment vertical="center"/>
    </xf>
    <xf numFmtId="44" fontId="35" fillId="0" borderId="4" xfId="46" applyFont="1" applyFill="1" applyBorder="1" applyAlignment="1">
      <alignment horizontal="center" vertical="center"/>
    </xf>
    <xf numFmtId="168" fontId="35" fillId="0" borderId="4" xfId="46" applyNumberFormat="1" applyFont="1" applyFill="1" applyBorder="1" applyAlignment="1">
      <alignment horizontal="center" vertical="center"/>
    </xf>
    <xf numFmtId="168" fontId="35" fillId="0" borderId="4" xfId="46" applyNumberFormat="1" applyFont="1" applyFill="1" applyBorder="1" applyAlignment="1">
      <alignment vertical="center"/>
    </xf>
    <xf numFmtId="164" fontId="35" fillId="0" borderId="4" xfId="53" applyFont="1" applyFill="1" applyBorder="1" applyAlignment="1">
      <alignment horizontal="center" vertical="center"/>
    </xf>
    <xf numFmtId="164" fontId="35" fillId="0" borderId="4" xfId="46" applyNumberFormat="1" applyFont="1" applyFill="1" applyBorder="1" applyAlignment="1">
      <alignment vertical="center"/>
    </xf>
    <xf numFmtId="164" fontId="35" fillId="0" borderId="4" xfId="46" applyNumberFormat="1" applyFont="1" applyFill="1" applyBorder="1" applyAlignment="1">
      <alignment horizontal="center" vertical="center"/>
    </xf>
    <xf numFmtId="164" fontId="35" fillId="0" borderId="4" xfId="53" applyFont="1" applyFill="1" applyBorder="1" applyAlignment="1">
      <alignment horizontal="left" vertical="center" indent="2"/>
    </xf>
    <xf numFmtId="44" fontId="35" fillId="0" borderId="4" xfId="46" applyFont="1" applyFill="1" applyBorder="1" applyAlignment="1">
      <alignment vertical="center"/>
    </xf>
    <xf numFmtId="0" fontId="35" fillId="34" borderId="4" xfId="0" applyFont="1" applyFill="1" applyBorder="1" applyAlignment="1">
      <alignment horizontal="left" vertical="center" indent="1"/>
    </xf>
    <xf numFmtId="0" fontId="35" fillId="0" borderId="14" xfId="0" applyFont="1" applyFill="1" applyBorder="1" applyAlignment="1">
      <alignment horizontal="left" vertical="center" indent="2"/>
    </xf>
    <xf numFmtId="44" fontId="35" fillId="0" borderId="14" xfId="0" applyNumberFormat="1" applyFont="1" applyFill="1" applyBorder="1" applyAlignment="1">
      <alignment vertical="center"/>
    </xf>
    <xf numFmtId="0" fontId="35" fillId="0" borderId="14" xfId="0" applyFont="1" applyFill="1" applyBorder="1" applyAlignment="1">
      <alignment vertical="center"/>
    </xf>
    <xf numFmtId="164" fontId="35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5" fillId="0" borderId="15" xfId="0" applyFont="1" applyFill="1" applyBorder="1" applyAlignment="1">
      <alignment horizontal="left" vertical="center" indent="2"/>
    </xf>
    <xf numFmtId="44" fontId="35" fillId="0" borderId="15" xfId="0" applyNumberFormat="1" applyFont="1" applyFill="1" applyBorder="1" applyAlignment="1">
      <alignment vertical="center"/>
    </xf>
    <xf numFmtId="0" fontId="35" fillId="0" borderId="15" xfId="0" applyFont="1" applyFill="1" applyBorder="1" applyAlignment="1">
      <alignment vertical="center"/>
    </xf>
    <xf numFmtId="164" fontId="35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5" fillId="0" borderId="4" xfId="46" applyFont="1" applyBorder="1" applyAlignment="1">
      <alignment vertical="center"/>
    </xf>
    <xf numFmtId="164" fontId="35" fillId="0" borderId="4" xfId="46" applyNumberFormat="1" applyFont="1" applyBorder="1" applyAlignment="1">
      <alignment vertical="center"/>
    </xf>
    <xf numFmtId="164" fontId="35" fillId="0" borderId="14" xfId="46" applyNumberFormat="1" applyFont="1" applyBorder="1" applyAlignment="1">
      <alignment vertical="center"/>
    </xf>
    <xf numFmtId="168" fontId="35" fillId="0" borderId="14" xfId="46" applyNumberFormat="1" applyFont="1" applyFill="1" applyBorder="1" applyAlignment="1">
      <alignment vertical="center"/>
    </xf>
    <xf numFmtId="44" fontId="35" fillId="0" borderId="14" xfId="46" applyFont="1" applyFill="1" applyBorder="1" applyAlignment="1">
      <alignment vertical="center"/>
    </xf>
    <xf numFmtId="0" fontId="35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4" fontId="0" fillId="0" borderId="0" xfId="0" applyNumberFormat="1" applyAlignment="1">
      <alignment/>
    </xf>
    <xf numFmtId="4" fontId="47" fillId="0" borderId="0" xfId="0" applyNumberFormat="1" applyFont="1" applyAlignment="1">
      <alignment/>
    </xf>
    <xf numFmtId="4" fontId="48" fillId="0" borderId="0" xfId="0" applyNumberFormat="1" applyFont="1" applyAlignment="1">
      <alignment/>
    </xf>
    <xf numFmtId="4" fontId="49" fillId="0" borderId="0" xfId="0" applyNumberFormat="1" applyFont="1" applyAlignment="1">
      <alignment/>
    </xf>
    <xf numFmtId="43" fontId="0" fillId="0" borderId="0" xfId="0" applyNumberFormat="1" applyAlignment="1">
      <alignment/>
    </xf>
    <xf numFmtId="0" fontId="50" fillId="0" borderId="0" xfId="0" applyFont="1" applyFill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35" fillId="0" borderId="16" xfId="0" applyFont="1" applyFill="1" applyBorder="1" applyAlignment="1">
      <alignment horizontal="center" vertical="center"/>
    </xf>
    <xf numFmtId="0" fontId="35" fillId="0" borderId="14" xfId="0" applyFont="1" applyFill="1" applyBorder="1" applyAlignment="1">
      <alignment horizontal="center" vertical="center"/>
    </xf>
    <xf numFmtId="0" fontId="35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63</xdr:row>
      <xdr:rowOff>0</xdr:rowOff>
    </xdr:from>
    <xdr:to>
      <xdr:col>3</xdr:col>
      <xdr:colOff>638175</xdr:colOff>
      <xdr:row>63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43950" y="1526857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1219200</xdr:colOff>
      <xdr:row>69</xdr:row>
      <xdr:rowOff>123825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48875" y="16173450"/>
          <a:ext cx="12192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74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5" sqref="B5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68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73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306678</v>
      </c>
      <c r="C7" s="9">
        <f t="shared" si="0"/>
        <v>218993</v>
      </c>
      <c r="D7" s="9">
        <f t="shared" si="0"/>
        <v>238105</v>
      </c>
      <c r="E7" s="9">
        <f t="shared" si="0"/>
        <v>49084</v>
      </c>
      <c r="F7" s="9">
        <f t="shared" si="0"/>
        <v>165281</v>
      </c>
      <c r="G7" s="9">
        <f t="shared" si="0"/>
        <v>267340</v>
      </c>
      <c r="H7" s="9">
        <f t="shared" si="0"/>
        <v>42603</v>
      </c>
      <c r="I7" s="9">
        <f t="shared" si="0"/>
        <v>211877</v>
      </c>
      <c r="J7" s="9">
        <f t="shared" si="0"/>
        <v>197178</v>
      </c>
      <c r="K7" s="9">
        <f t="shared" si="0"/>
        <v>273242</v>
      </c>
      <c r="L7" s="9">
        <f t="shared" si="0"/>
        <v>212052</v>
      </c>
      <c r="M7" s="9">
        <f t="shared" si="0"/>
        <v>95798</v>
      </c>
      <c r="N7" s="9">
        <f t="shared" si="0"/>
        <v>61357</v>
      </c>
      <c r="O7" s="9">
        <f t="shared" si="0"/>
        <v>2339588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12484</v>
      </c>
      <c r="C8" s="11">
        <f t="shared" si="1"/>
        <v>12400</v>
      </c>
      <c r="D8" s="11">
        <f t="shared" si="1"/>
        <v>9845</v>
      </c>
      <c r="E8" s="11">
        <f t="shared" si="1"/>
        <v>1806</v>
      </c>
      <c r="F8" s="11">
        <f t="shared" si="1"/>
        <v>6319</v>
      </c>
      <c r="G8" s="11">
        <f t="shared" si="1"/>
        <v>11230</v>
      </c>
      <c r="H8" s="11">
        <f t="shared" si="1"/>
        <v>2371</v>
      </c>
      <c r="I8" s="11">
        <f t="shared" si="1"/>
        <v>12764</v>
      </c>
      <c r="J8" s="11">
        <f t="shared" si="1"/>
        <v>9499</v>
      </c>
      <c r="K8" s="11">
        <f t="shared" si="1"/>
        <v>8592</v>
      </c>
      <c r="L8" s="11">
        <f t="shared" si="1"/>
        <v>7287</v>
      </c>
      <c r="M8" s="11">
        <f t="shared" si="1"/>
        <v>4146</v>
      </c>
      <c r="N8" s="11">
        <f t="shared" si="1"/>
        <v>3573</v>
      </c>
      <c r="O8" s="11">
        <f t="shared" si="1"/>
        <v>102316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12484</v>
      </c>
      <c r="C9" s="11">
        <v>12400</v>
      </c>
      <c r="D9" s="11">
        <v>9845</v>
      </c>
      <c r="E9" s="11">
        <v>1806</v>
      </c>
      <c r="F9" s="11">
        <v>6319</v>
      </c>
      <c r="G9" s="11">
        <v>11230</v>
      </c>
      <c r="H9" s="11">
        <v>2368</v>
      </c>
      <c r="I9" s="11">
        <v>12763</v>
      </c>
      <c r="J9" s="11">
        <v>9499</v>
      </c>
      <c r="K9" s="11">
        <v>8590</v>
      </c>
      <c r="L9" s="11">
        <v>7286</v>
      </c>
      <c r="M9" s="11">
        <v>4142</v>
      </c>
      <c r="N9" s="11">
        <v>3573</v>
      </c>
      <c r="O9" s="11">
        <f>SUM(B9:N9)</f>
        <v>102305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3</v>
      </c>
      <c r="I10" s="13">
        <v>1</v>
      </c>
      <c r="J10" s="13">
        <v>0</v>
      </c>
      <c r="K10" s="13">
        <v>2</v>
      </c>
      <c r="L10" s="13">
        <v>1</v>
      </c>
      <c r="M10" s="13">
        <v>4</v>
      </c>
      <c r="N10" s="13">
        <v>0</v>
      </c>
      <c r="O10" s="11">
        <f>SUM(B10:N10)</f>
        <v>11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294194</v>
      </c>
      <c r="C11" s="13">
        <v>206593</v>
      </c>
      <c r="D11" s="13">
        <v>228260</v>
      </c>
      <c r="E11" s="13">
        <v>47278</v>
      </c>
      <c r="F11" s="13">
        <v>158962</v>
      </c>
      <c r="G11" s="13">
        <v>256110</v>
      </c>
      <c r="H11" s="13">
        <v>40232</v>
      </c>
      <c r="I11" s="13">
        <v>199113</v>
      </c>
      <c r="J11" s="13">
        <v>187679</v>
      </c>
      <c r="K11" s="13">
        <v>264650</v>
      </c>
      <c r="L11" s="13">
        <v>204765</v>
      </c>
      <c r="M11" s="13">
        <v>91652</v>
      </c>
      <c r="N11" s="13">
        <v>57784</v>
      </c>
      <c r="O11" s="11">
        <f>SUM(B11:N11)</f>
        <v>2237272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2.2342</v>
      </c>
      <c r="C13" s="17">
        <v>2.3075</v>
      </c>
      <c r="D13" s="17">
        <v>2.0232</v>
      </c>
      <c r="E13" s="17">
        <v>3.4611</v>
      </c>
      <c r="F13" s="17">
        <v>2.3442</v>
      </c>
      <c r="G13" s="17">
        <v>1.9271</v>
      </c>
      <c r="H13" s="17">
        <v>2.5839</v>
      </c>
      <c r="I13" s="17">
        <v>2.2892</v>
      </c>
      <c r="J13" s="17">
        <v>2.3041</v>
      </c>
      <c r="K13" s="17">
        <v>2.1794</v>
      </c>
      <c r="L13" s="17">
        <v>2.4804</v>
      </c>
      <c r="M13" s="17">
        <v>2.8655</v>
      </c>
      <c r="N13" s="17">
        <v>2.5896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1.391981818938133</v>
      </c>
      <c r="C15" s="19">
        <v>1.439262456869983</v>
      </c>
      <c r="D15" s="19">
        <v>1.379001192296969</v>
      </c>
      <c r="E15" s="19">
        <v>1.034669558625168</v>
      </c>
      <c r="F15" s="19">
        <v>1.788296337868895</v>
      </c>
      <c r="G15" s="19">
        <v>1.804349057948474</v>
      </c>
      <c r="H15" s="19">
        <v>1.958174692821174</v>
      </c>
      <c r="I15" s="19">
        <v>1.482113557885774</v>
      </c>
      <c r="J15" s="19">
        <v>1.458093964549967</v>
      </c>
      <c r="K15" s="19">
        <v>1.386996962821325</v>
      </c>
      <c r="L15" s="19">
        <v>1.447876088125238</v>
      </c>
      <c r="M15" s="19">
        <v>1.500709231144822</v>
      </c>
      <c r="N15" s="19">
        <v>1.492004469911771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72</v>
      </c>
      <c r="B17" s="24">
        <f>B18+B19+B20+B21+B22+B23+B24+B25</f>
        <v>983094.8</v>
      </c>
      <c r="C17" s="24">
        <f aca="true" t="shared" si="2" ref="C17:N17">C18+C19+C20+C21+C22+C23+C24+C25</f>
        <v>758807.03</v>
      </c>
      <c r="D17" s="24">
        <f t="shared" si="2"/>
        <v>676011.8799999999</v>
      </c>
      <c r="E17" s="24">
        <f t="shared" si="2"/>
        <v>180519.91999999998</v>
      </c>
      <c r="F17" s="24">
        <f t="shared" si="2"/>
        <v>692291.21</v>
      </c>
      <c r="G17" s="24">
        <f t="shared" si="2"/>
        <v>934196.97</v>
      </c>
      <c r="H17" s="24">
        <f t="shared" si="2"/>
        <v>211099.78</v>
      </c>
      <c r="I17" s="24">
        <f t="shared" si="2"/>
        <v>738700.8900000001</v>
      </c>
      <c r="J17" s="24">
        <f t="shared" si="2"/>
        <v>674150.4900000002</v>
      </c>
      <c r="K17" s="24">
        <f t="shared" si="2"/>
        <v>858704.5399999999</v>
      </c>
      <c r="L17" s="24">
        <f t="shared" si="2"/>
        <v>794068.61</v>
      </c>
      <c r="M17" s="24">
        <f t="shared" si="2"/>
        <v>431484.4199999999</v>
      </c>
      <c r="N17" s="24">
        <f t="shared" si="2"/>
        <v>242334.31999999998</v>
      </c>
      <c r="O17" s="24">
        <f>O18+O19+O20+O21+O22+O23+O24+O25</f>
        <v>8175464.859999999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685179.99</v>
      </c>
      <c r="C18" s="30">
        <f t="shared" si="3"/>
        <v>505326.35</v>
      </c>
      <c r="D18" s="30">
        <f t="shared" si="3"/>
        <v>481734.04</v>
      </c>
      <c r="E18" s="30">
        <f t="shared" si="3"/>
        <v>169884.63</v>
      </c>
      <c r="F18" s="30">
        <f t="shared" si="3"/>
        <v>387451.72</v>
      </c>
      <c r="G18" s="30">
        <f t="shared" si="3"/>
        <v>515190.91</v>
      </c>
      <c r="H18" s="30">
        <f t="shared" si="3"/>
        <v>110081.89</v>
      </c>
      <c r="I18" s="30">
        <f t="shared" si="3"/>
        <v>485028.83</v>
      </c>
      <c r="J18" s="30">
        <f t="shared" si="3"/>
        <v>454317.83</v>
      </c>
      <c r="K18" s="30">
        <f t="shared" si="3"/>
        <v>595503.61</v>
      </c>
      <c r="L18" s="30">
        <f t="shared" si="3"/>
        <v>525973.78</v>
      </c>
      <c r="M18" s="30">
        <f t="shared" si="3"/>
        <v>274509.17</v>
      </c>
      <c r="N18" s="30">
        <f t="shared" si="3"/>
        <v>158890.09</v>
      </c>
      <c r="O18" s="30">
        <f aca="true" t="shared" si="4" ref="O18:O25">SUM(B18:N18)</f>
        <v>5349072.84</v>
      </c>
    </row>
    <row r="19" spans="1:23" ht="18.75" customHeight="1">
      <c r="A19" s="26" t="s">
        <v>35</v>
      </c>
      <c r="B19" s="30">
        <f>IF(B15&lt;&gt;0,ROUND((B15-1)*B18,2),0)</f>
        <v>268578.1</v>
      </c>
      <c r="C19" s="30">
        <f aca="true" t="shared" si="5" ref="C19:N19">IF(C15&lt;&gt;0,ROUND((C15-1)*C18,2),0)</f>
        <v>221970.89</v>
      </c>
      <c r="D19" s="30">
        <f t="shared" si="5"/>
        <v>182577.78</v>
      </c>
      <c r="E19" s="30">
        <f t="shared" si="5"/>
        <v>5889.83</v>
      </c>
      <c r="F19" s="30">
        <f t="shared" si="5"/>
        <v>305426.77</v>
      </c>
      <c r="G19" s="30">
        <f t="shared" si="5"/>
        <v>414393.32</v>
      </c>
      <c r="H19" s="30">
        <f t="shared" si="5"/>
        <v>105477.68</v>
      </c>
      <c r="I19" s="30">
        <f t="shared" si="5"/>
        <v>233838.97</v>
      </c>
      <c r="J19" s="30">
        <f t="shared" si="5"/>
        <v>208120.26</v>
      </c>
      <c r="K19" s="30">
        <f t="shared" si="5"/>
        <v>230458.09</v>
      </c>
      <c r="L19" s="30">
        <f t="shared" si="5"/>
        <v>235571.08</v>
      </c>
      <c r="M19" s="30">
        <f t="shared" si="5"/>
        <v>137449.28</v>
      </c>
      <c r="N19" s="30">
        <f t="shared" si="5"/>
        <v>78174.63</v>
      </c>
      <c r="O19" s="30">
        <f t="shared" si="4"/>
        <v>2627926.6799999997</v>
      </c>
      <c r="W19" s="62"/>
    </row>
    <row r="20" spans="1:15" ht="18.75" customHeight="1">
      <c r="A20" s="26" t="s">
        <v>36</v>
      </c>
      <c r="B20" s="30">
        <v>35477.94</v>
      </c>
      <c r="C20" s="30">
        <v>25588.76</v>
      </c>
      <c r="D20" s="30">
        <v>16199.38</v>
      </c>
      <c r="E20" s="30">
        <v>6340.34</v>
      </c>
      <c r="F20" s="30">
        <v>14754.65</v>
      </c>
      <c r="G20" s="30">
        <v>22851.63</v>
      </c>
      <c r="H20" s="30">
        <v>4298.52</v>
      </c>
      <c r="I20" s="30">
        <v>14515.76</v>
      </c>
      <c r="J20" s="30">
        <v>21522.93</v>
      </c>
      <c r="K20" s="30">
        <v>33278.11</v>
      </c>
      <c r="L20" s="30">
        <v>30983.59</v>
      </c>
      <c r="M20" s="30">
        <v>11899.89</v>
      </c>
      <c r="N20" s="30">
        <v>7351.52</v>
      </c>
      <c r="O20" s="30">
        <f t="shared" si="4"/>
        <v>245063.02</v>
      </c>
    </row>
    <row r="21" spans="1:15" ht="18.75" customHeight="1">
      <c r="A21" s="26" t="s">
        <v>37</v>
      </c>
      <c r="B21" s="30">
        <v>2735.98</v>
      </c>
      <c r="C21" s="30">
        <v>2735.98</v>
      </c>
      <c r="D21" s="30">
        <v>1367.99</v>
      </c>
      <c r="E21" s="30">
        <v>0</v>
      </c>
      <c r="F21" s="30">
        <v>1367.99</v>
      </c>
      <c r="G21" s="30">
        <v>1367.99</v>
      </c>
      <c r="H21" s="30">
        <v>0</v>
      </c>
      <c r="I21" s="30">
        <v>0</v>
      </c>
      <c r="J21" s="30">
        <v>1367.99</v>
      </c>
      <c r="K21" s="30">
        <v>1367.99</v>
      </c>
      <c r="L21" s="30">
        <v>1367.99</v>
      </c>
      <c r="M21" s="30">
        <v>1367.99</v>
      </c>
      <c r="N21" s="30">
        <v>1367.99</v>
      </c>
      <c r="O21" s="30">
        <f t="shared" si="4"/>
        <v>16415.88</v>
      </c>
    </row>
    <row r="22" spans="1:15" ht="18.75" customHeight="1">
      <c r="A22" s="26" t="s">
        <v>38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f t="shared" si="4"/>
        <v>0</v>
      </c>
    </row>
    <row r="23" spans="1:26" ht="18.75" customHeight="1">
      <c r="A23" s="26" t="s">
        <v>69</v>
      </c>
      <c r="B23" s="30">
        <v>-157.86</v>
      </c>
      <c r="C23" s="30">
        <v>-232.89</v>
      </c>
      <c r="D23" s="30">
        <v>-2609.31</v>
      </c>
      <c r="E23" s="30">
        <v>-222.81</v>
      </c>
      <c r="F23" s="30">
        <v>-643.76</v>
      </c>
      <c r="G23" s="30">
        <v>-694.64</v>
      </c>
      <c r="H23" s="30">
        <v>-336.68</v>
      </c>
      <c r="I23" s="30">
        <v>0</v>
      </c>
      <c r="J23" s="30">
        <v>-2871.72</v>
      </c>
      <c r="K23" s="30">
        <v>0</v>
      </c>
      <c r="L23" s="30">
        <v>-784.7</v>
      </c>
      <c r="M23" s="30">
        <v>-353.15</v>
      </c>
      <c r="N23" s="30">
        <v>0</v>
      </c>
      <c r="O23" s="30">
        <f t="shared" si="4"/>
        <v>-8907.52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70</v>
      </c>
      <c r="B24" s="30">
        <v>-45049.5</v>
      </c>
      <c r="C24" s="30">
        <v>-33102.1</v>
      </c>
      <c r="D24" s="30">
        <v>-30103.5</v>
      </c>
      <c r="E24" s="30">
        <v>-8216.91</v>
      </c>
      <c r="F24" s="30">
        <v>-31262.51</v>
      </c>
      <c r="G24" s="30">
        <v>-40554.8</v>
      </c>
      <c r="H24" s="30">
        <v>-8421.63</v>
      </c>
      <c r="I24" s="30">
        <v>-31218.21</v>
      </c>
      <c r="J24" s="30">
        <v>-30186.84</v>
      </c>
      <c r="K24" s="30">
        <v>-37681.52</v>
      </c>
      <c r="L24" s="30">
        <v>-34741.71</v>
      </c>
      <c r="M24" s="30">
        <v>-18778.76</v>
      </c>
      <c r="N24" s="30">
        <v>-10834.5</v>
      </c>
      <c r="O24" s="30">
        <f t="shared" si="4"/>
        <v>-360152.49000000005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71</v>
      </c>
      <c r="B25" s="30">
        <v>36330.15</v>
      </c>
      <c r="C25" s="30">
        <v>36520.04</v>
      </c>
      <c r="D25" s="30">
        <v>26845.5</v>
      </c>
      <c r="E25" s="30">
        <v>6844.84</v>
      </c>
      <c r="F25" s="30">
        <v>15196.35</v>
      </c>
      <c r="G25" s="30">
        <v>21642.56</v>
      </c>
      <c r="H25" s="30">
        <v>0</v>
      </c>
      <c r="I25" s="30">
        <v>36535.54</v>
      </c>
      <c r="J25" s="30">
        <v>21880.04</v>
      </c>
      <c r="K25" s="30">
        <v>35778.26</v>
      </c>
      <c r="L25" s="30">
        <v>35698.58</v>
      </c>
      <c r="M25" s="30">
        <v>25390</v>
      </c>
      <c r="N25" s="30">
        <v>7384.59</v>
      </c>
      <c r="O25" s="30">
        <f t="shared" si="4"/>
        <v>306046.45000000007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+B28+B30+B41+B42+B45-B46</f>
        <v>-134240.54</v>
      </c>
      <c r="C27" s="30">
        <f>+C28+C30+C41+C42+C45-C46</f>
        <v>-146007.36</v>
      </c>
      <c r="D27" s="30">
        <f t="shared" si="6"/>
        <v>-62406.479999999996</v>
      </c>
      <c r="E27" s="30">
        <f t="shared" si="6"/>
        <v>-12350.63</v>
      </c>
      <c r="F27" s="30">
        <f t="shared" si="6"/>
        <v>-97235.38999999998</v>
      </c>
      <c r="G27" s="30">
        <f t="shared" si="6"/>
        <v>-73154.07</v>
      </c>
      <c r="H27" s="30">
        <f t="shared" si="6"/>
        <v>-49118.990000000005</v>
      </c>
      <c r="I27" s="30">
        <f t="shared" si="6"/>
        <v>-1387.6399999999994</v>
      </c>
      <c r="J27" s="30">
        <f t="shared" si="6"/>
        <v>-90174.87</v>
      </c>
      <c r="K27" s="30">
        <f t="shared" si="6"/>
        <v>-92498.05</v>
      </c>
      <c r="L27" s="30">
        <f t="shared" si="6"/>
        <v>-114990.81</v>
      </c>
      <c r="M27" s="30">
        <f t="shared" si="6"/>
        <v>-121698.6</v>
      </c>
      <c r="N27" s="30">
        <f t="shared" si="6"/>
        <v>-30255.550000000003</v>
      </c>
      <c r="O27" s="30">
        <f t="shared" si="6"/>
        <v>-1025518.98</v>
      </c>
    </row>
    <row r="28" spans="1:15" ht="18.75" customHeight="1">
      <c r="A28" s="26" t="s">
        <v>40</v>
      </c>
      <c r="B28" s="31">
        <f>+B29</f>
        <v>-54929.6</v>
      </c>
      <c r="C28" s="31">
        <f>+C29</f>
        <v>-54560</v>
      </c>
      <c r="D28" s="31">
        <f aca="true" t="shared" si="7" ref="D28:O28">+D29</f>
        <v>-43318</v>
      </c>
      <c r="E28" s="31">
        <f t="shared" si="7"/>
        <v>-7946.4</v>
      </c>
      <c r="F28" s="31">
        <f t="shared" si="7"/>
        <v>-27803.6</v>
      </c>
      <c r="G28" s="31">
        <f t="shared" si="7"/>
        <v>-49412</v>
      </c>
      <c r="H28" s="31">
        <f t="shared" si="7"/>
        <v>-10419.2</v>
      </c>
      <c r="I28" s="31">
        <f t="shared" si="7"/>
        <v>-56157.2</v>
      </c>
      <c r="J28" s="31">
        <f t="shared" si="7"/>
        <v>-41795.6</v>
      </c>
      <c r="K28" s="31">
        <f t="shared" si="7"/>
        <v>-37796</v>
      </c>
      <c r="L28" s="31">
        <f t="shared" si="7"/>
        <v>-32058.4</v>
      </c>
      <c r="M28" s="31">
        <f t="shared" si="7"/>
        <v>-18224.8</v>
      </c>
      <c r="N28" s="31">
        <f t="shared" si="7"/>
        <v>-15721.2</v>
      </c>
      <c r="O28" s="31">
        <f t="shared" si="7"/>
        <v>-450142</v>
      </c>
    </row>
    <row r="29" spans="1:26" ht="18.75" customHeight="1">
      <c r="A29" s="27" t="s">
        <v>41</v>
      </c>
      <c r="B29" s="16">
        <f>ROUND((-B9)*$G$3,2)</f>
        <v>-54929.6</v>
      </c>
      <c r="C29" s="16">
        <f aca="true" t="shared" si="8" ref="C29:N29">ROUND((-C9)*$G$3,2)</f>
        <v>-54560</v>
      </c>
      <c r="D29" s="16">
        <f t="shared" si="8"/>
        <v>-43318</v>
      </c>
      <c r="E29" s="16">
        <f t="shared" si="8"/>
        <v>-7946.4</v>
      </c>
      <c r="F29" s="16">
        <f t="shared" si="8"/>
        <v>-27803.6</v>
      </c>
      <c r="G29" s="16">
        <f t="shared" si="8"/>
        <v>-49412</v>
      </c>
      <c r="H29" s="16">
        <f t="shared" si="8"/>
        <v>-10419.2</v>
      </c>
      <c r="I29" s="16">
        <f t="shared" si="8"/>
        <v>-56157.2</v>
      </c>
      <c r="J29" s="16">
        <f t="shared" si="8"/>
        <v>-41795.6</v>
      </c>
      <c r="K29" s="16">
        <f t="shared" si="8"/>
        <v>-37796</v>
      </c>
      <c r="L29" s="16">
        <f t="shared" si="8"/>
        <v>-32058.4</v>
      </c>
      <c r="M29" s="16">
        <f t="shared" si="8"/>
        <v>-18224.8</v>
      </c>
      <c r="N29" s="16">
        <f t="shared" si="8"/>
        <v>-15721.2</v>
      </c>
      <c r="O29" s="32">
        <f aca="true" t="shared" si="9" ref="O29:O46">SUM(B29:N29)</f>
        <v>-450142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SUM(B31:B39)</f>
        <v>0</v>
      </c>
      <c r="C30" s="31">
        <f aca="true" t="shared" si="10" ref="C30:O30">SUM(C31:C39)</f>
        <v>0</v>
      </c>
      <c r="D30" s="31">
        <f t="shared" si="10"/>
        <v>0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0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10"/>
        <v>0</v>
      </c>
      <c r="O30" s="31">
        <f t="shared" si="10"/>
        <v>0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164000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164000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-164000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-164000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/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/>
      <c r="L40" s="33"/>
      <c r="M40" s="33"/>
      <c r="N40" s="33"/>
      <c r="O40" s="33"/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 t="s">
        <v>74</v>
      </c>
      <c r="B41" s="35">
        <v>-79310.94</v>
      </c>
      <c r="C41" s="35">
        <v>-91447.36</v>
      </c>
      <c r="D41" s="35">
        <v>-19088.48</v>
      </c>
      <c r="E41" s="35">
        <v>-4404.23</v>
      </c>
      <c r="F41" s="35">
        <v>-69431.79</v>
      </c>
      <c r="G41" s="35">
        <v>-23742.07</v>
      </c>
      <c r="H41" s="35">
        <v>-38699.79</v>
      </c>
      <c r="I41" s="35">
        <v>54769.56</v>
      </c>
      <c r="J41" s="35">
        <v>-48379.27</v>
      </c>
      <c r="K41" s="35">
        <v>-54702.05</v>
      </c>
      <c r="L41" s="35">
        <v>-82932.41</v>
      </c>
      <c r="M41" s="35">
        <v>-103473.8</v>
      </c>
      <c r="N41" s="35">
        <v>-14534.35</v>
      </c>
      <c r="O41" s="33">
        <f t="shared" si="9"/>
        <v>-575376.98</v>
      </c>
      <c r="P41"/>
      <c r="Q41" s="64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52</v>
      </c>
      <c r="B42" s="35">
        <v>0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3">
        <f t="shared" si="9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/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/>
      <c r="L43" s="35"/>
      <c r="M43" s="35"/>
      <c r="N43" s="35"/>
      <c r="O43" s="33"/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4" t="s">
        <v>53</v>
      </c>
      <c r="B44" s="36">
        <f aca="true" t="shared" si="11" ref="B44:N44">+B17+B27</f>
        <v>848854.26</v>
      </c>
      <c r="C44" s="36">
        <f t="shared" si="11"/>
        <v>612799.67</v>
      </c>
      <c r="D44" s="36">
        <f t="shared" si="11"/>
        <v>613605.3999999999</v>
      </c>
      <c r="E44" s="36">
        <f t="shared" si="11"/>
        <v>168169.28999999998</v>
      </c>
      <c r="F44" s="36">
        <f t="shared" si="11"/>
        <v>595055.82</v>
      </c>
      <c r="G44" s="36">
        <f t="shared" si="11"/>
        <v>861042.8999999999</v>
      </c>
      <c r="H44" s="36">
        <f t="shared" si="11"/>
        <v>161980.78999999998</v>
      </c>
      <c r="I44" s="36">
        <f t="shared" si="11"/>
        <v>737313.2500000001</v>
      </c>
      <c r="J44" s="36">
        <f t="shared" si="11"/>
        <v>583975.6200000002</v>
      </c>
      <c r="K44" s="36">
        <f t="shared" si="11"/>
        <v>766206.4899999999</v>
      </c>
      <c r="L44" s="36">
        <f t="shared" si="11"/>
        <v>679077.8</v>
      </c>
      <c r="M44" s="36">
        <f t="shared" si="11"/>
        <v>309785.81999999995</v>
      </c>
      <c r="N44" s="36">
        <f t="shared" si="11"/>
        <v>212078.76999999996</v>
      </c>
      <c r="O44" s="36">
        <f>SUM(B44:N44)</f>
        <v>7149945.88</v>
      </c>
      <c r="P44"/>
      <c r="Q44"/>
      <c r="R44"/>
      <c r="S44"/>
      <c r="T44"/>
      <c r="U44"/>
      <c r="V44"/>
      <c r="W44"/>
      <c r="X44"/>
      <c r="Y44"/>
      <c r="Z44"/>
    </row>
    <row r="45" spans="1:19" ht="18.75" customHeight="1">
      <c r="A45" s="37" t="s">
        <v>54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16">
        <f t="shared" si="9"/>
        <v>0</v>
      </c>
      <c r="P45"/>
      <c r="Q45"/>
      <c r="R45"/>
      <c r="S45"/>
    </row>
    <row r="46" spans="1:19" ht="18.75" customHeight="1">
      <c r="A46" s="37" t="s">
        <v>55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16">
        <f t="shared" si="9"/>
        <v>0</v>
      </c>
      <c r="P46"/>
      <c r="Q46" s="43"/>
      <c r="R46"/>
      <c r="S46"/>
    </row>
    <row r="47" spans="1:19" ht="15.75">
      <c r="A47" s="38"/>
      <c r="B47" s="39"/>
      <c r="C47" s="39"/>
      <c r="D47" s="40"/>
      <c r="E47" s="40"/>
      <c r="F47" s="40"/>
      <c r="G47" s="40"/>
      <c r="H47" s="40"/>
      <c r="I47" s="39"/>
      <c r="J47" s="40"/>
      <c r="K47" s="40"/>
      <c r="L47" s="40"/>
      <c r="M47" s="40"/>
      <c r="N47" s="40"/>
      <c r="O47" s="41"/>
      <c r="P47" s="42"/>
      <c r="Q47"/>
      <c r="R47" s="43"/>
      <c r="S47"/>
    </row>
    <row r="48" spans="1:19" ht="12.75" customHeight="1">
      <c r="A48" s="44"/>
      <c r="B48" s="45"/>
      <c r="C48" s="45"/>
      <c r="D48" s="46"/>
      <c r="E48" s="46"/>
      <c r="F48" s="46"/>
      <c r="G48" s="46"/>
      <c r="H48" s="46"/>
      <c r="I48" s="45"/>
      <c r="J48" s="46"/>
      <c r="K48" s="46"/>
      <c r="L48" s="46"/>
      <c r="M48" s="46"/>
      <c r="N48" s="46"/>
      <c r="O48" s="47"/>
      <c r="P48" s="42"/>
      <c r="Q48"/>
      <c r="R48" s="43"/>
      <c r="S48"/>
    </row>
    <row r="49" spans="1:17" ht="15" customHeight="1">
      <c r="A49" s="48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50"/>
      <c r="Q49"/>
    </row>
    <row r="50" spans="1:17" ht="18.75" customHeight="1">
      <c r="A50" s="14" t="s">
        <v>56</v>
      </c>
      <c r="B50" s="51">
        <f aca="true" t="shared" si="12" ref="B50:O50">SUM(B51:B61)</f>
        <v>848854.25</v>
      </c>
      <c r="C50" s="51">
        <f t="shared" si="12"/>
        <v>612799.6699999999</v>
      </c>
      <c r="D50" s="51">
        <f t="shared" si="12"/>
        <v>613605.39</v>
      </c>
      <c r="E50" s="51">
        <f t="shared" si="12"/>
        <v>168169.29</v>
      </c>
      <c r="F50" s="51">
        <f t="shared" si="12"/>
        <v>595055.82</v>
      </c>
      <c r="G50" s="51">
        <f t="shared" si="12"/>
        <v>861042.91</v>
      </c>
      <c r="H50" s="51">
        <f t="shared" si="12"/>
        <v>161980.79</v>
      </c>
      <c r="I50" s="51">
        <f t="shared" si="12"/>
        <v>737313.25</v>
      </c>
      <c r="J50" s="51">
        <f t="shared" si="12"/>
        <v>583975.62</v>
      </c>
      <c r="K50" s="51">
        <f t="shared" si="12"/>
        <v>766206.5</v>
      </c>
      <c r="L50" s="51">
        <f t="shared" si="12"/>
        <v>679077.8</v>
      </c>
      <c r="M50" s="51">
        <f t="shared" si="12"/>
        <v>309785.81</v>
      </c>
      <c r="N50" s="51">
        <f t="shared" si="12"/>
        <v>212078.77</v>
      </c>
      <c r="O50" s="36">
        <f t="shared" si="12"/>
        <v>7149945.869999999</v>
      </c>
      <c r="Q50"/>
    </row>
    <row r="51" spans="1:18" ht="18.75" customHeight="1">
      <c r="A51" s="26" t="s">
        <v>57</v>
      </c>
      <c r="B51" s="51">
        <v>694474.67</v>
      </c>
      <c r="C51" s="51">
        <v>451441.37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  <c r="J51" s="52">
        <v>0</v>
      </c>
      <c r="K51" s="52">
        <v>0</v>
      </c>
      <c r="L51" s="52">
        <v>0</v>
      </c>
      <c r="M51" s="52">
        <v>0</v>
      </c>
      <c r="N51" s="52">
        <v>0</v>
      </c>
      <c r="O51" s="36">
        <f>SUM(B51:N51)</f>
        <v>1145916.04</v>
      </c>
      <c r="P51"/>
      <c r="Q51"/>
      <c r="R51" s="43"/>
    </row>
    <row r="52" spans="1:16" ht="18.75" customHeight="1">
      <c r="A52" s="26" t="s">
        <v>58</v>
      </c>
      <c r="B52" s="51">
        <v>154379.58</v>
      </c>
      <c r="C52" s="51">
        <v>161358.3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36">
        <f aca="true" t="shared" si="13" ref="O52:O61">SUM(B52:N52)</f>
        <v>315737.88</v>
      </c>
      <c r="P52"/>
    </row>
    <row r="53" spans="1:17" ht="18.75" customHeight="1">
      <c r="A53" s="26" t="s">
        <v>59</v>
      </c>
      <c r="B53" s="52">
        <v>0</v>
      </c>
      <c r="C53" s="52">
        <v>0</v>
      </c>
      <c r="D53" s="31">
        <v>613605.39</v>
      </c>
      <c r="E53" s="52">
        <v>0</v>
      </c>
      <c r="F53" s="52">
        <v>0</v>
      </c>
      <c r="G53" s="52">
        <v>0</v>
      </c>
      <c r="H53" s="51">
        <v>161980.79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1">
        <f t="shared" si="13"/>
        <v>775586.18</v>
      </c>
      <c r="Q53"/>
    </row>
    <row r="54" spans="1:18" ht="18.75" customHeight="1">
      <c r="A54" s="26" t="s">
        <v>60</v>
      </c>
      <c r="B54" s="52">
        <v>0</v>
      </c>
      <c r="C54" s="52">
        <v>0</v>
      </c>
      <c r="D54" s="52">
        <v>0</v>
      </c>
      <c r="E54" s="31">
        <v>168169.29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6">
        <f t="shared" si="13"/>
        <v>168169.29</v>
      </c>
      <c r="R54"/>
    </row>
    <row r="55" spans="1:19" ht="18.75" customHeight="1">
      <c r="A55" s="26" t="s">
        <v>61</v>
      </c>
      <c r="B55" s="52">
        <v>0</v>
      </c>
      <c r="C55" s="52">
        <v>0</v>
      </c>
      <c r="D55" s="52">
        <v>0</v>
      </c>
      <c r="E55" s="52">
        <v>0</v>
      </c>
      <c r="F55" s="31">
        <v>595055.82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1">
        <f t="shared" si="13"/>
        <v>595055.82</v>
      </c>
      <c r="S55"/>
    </row>
    <row r="56" spans="1:20" ht="18.75" customHeight="1">
      <c r="A56" s="26" t="s">
        <v>62</v>
      </c>
      <c r="B56" s="52">
        <v>0</v>
      </c>
      <c r="C56" s="52">
        <v>0</v>
      </c>
      <c r="D56" s="52">
        <v>0</v>
      </c>
      <c r="E56" s="52">
        <v>0</v>
      </c>
      <c r="F56" s="52">
        <v>0</v>
      </c>
      <c r="G56" s="51">
        <v>861042.91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t="shared" si="13"/>
        <v>861042.91</v>
      </c>
      <c r="T56"/>
    </row>
    <row r="57" spans="1:21" ht="18.75" customHeight="1">
      <c r="A57" s="26" t="s">
        <v>63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2">
        <v>0</v>
      </c>
      <c r="H57" s="52">
        <v>0</v>
      </c>
      <c r="I57" s="51">
        <v>737313.25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t="shared" si="13"/>
        <v>737313.25</v>
      </c>
      <c r="U57"/>
    </row>
    <row r="58" spans="1:22" ht="18.75" customHeight="1">
      <c r="A58" s="26" t="s">
        <v>64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31">
        <v>583975.62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583975.62</v>
      </c>
      <c r="V58"/>
    </row>
    <row r="59" spans="1:23" ht="18.75" customHeight="1">
      <c r="A59" s="26" t="s">
        <v>65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52">
        <v>0</v>
      </c>
      <c r="K59" s="31">
        <v>766206.5</v>
      </c>
      <c r="L59" s="31">
        <v>679077.8</v>
      </c>
      <c r="M59" s="52">
        <v>0</v>
      </c>
      <c r="N59" s="52">
        <v>0</v>
      </c>
      <c r="O59" s="36">
        <f t="shared" si="13"/>
        <v>1445284.3</v>
      </c>
      <c r="P59"/>
      <c r="W59"/>
    </row>
    <row r="60" spans="1:25" ht="18.75" customHeight="1">
      <c r="A60" s="26" t="s">
        <v>66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31">
        <v>309785.81</v>
      </c>
      <c r="N60" s="52">
        <v>0</v>
      </c>
      <c r="O60" s="36">
        <f t="shared" si="13"/>
        <v>309785.81</v>
      </c>
      <c r="R60"/>
      <c r="Y60"/>
    </row>
    <row r="61" spans="1:26" ht="18.75" customHeight="1">
      <c r="A61" s="38" t="s">
        <v>67</v>
      </c>
      <c r="B61" s="53">
        <v>0</v>
      </c>
      <c r="C61" s="53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54">
        <v>212078.77</v>
      </c>
      <c r="O61" s="55">
        <f t="shared" si="13"/>
        <v>212078.77</v>
      </c>
      <c r="P61"/>
      <c r="S61"/>
      <c r="Z61"/>
    </row>
    <row r="62" spans="1:12" ht="21" customHeight="1">
      <c r="A62" s="56" t="s">
        <v>75</v>
      </c>
      <c r="B62" s="57"/>
      <c r="C62" s="57"/>
      <c r="D62"/>
      <c r="E62"/>
      <c r="F62"/>
      <c r="G62"/>
      <c r="H62" s="58"/>
      <c r="I62" s="58"/>
      <c r="J62"/>
      <c r="K62"/>
      <c r="L62"/>
    </row>
    <row r="63" spans="1:14" ht="15.75">
      <c r="A63" s="72"/>
      <c r="B63" s="72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</row>
    <row r="64" spans="2:12" ht="14.25">
      <c r="B64" s="65"/>
      <c r="C64"/>
      <c r="D64"/>
      <c r="E64"/>
      <c r="F64"/>
      <c r="G64"/>
      <c r="H64" s="58"/>
      <c r="I64" s="58"/>
      <c r="J64"/>
      <c r="K64"/>
      <c r="L64"/>
    </row>
    <row r="65" spans="2:12" ht="14.25">
      <c r="B65" s="65"/>
      <c r="C65" s="65"/>
      <c r="D65"/>
      <c r="E65"/>
      <c r="F65"/>
      <c r="G65"/>
      <c r="H65"/>
      <c r="I65"/>
      <c r="J65"/>
      <c r="K65"/>
      <c r="L65"/>
    </row>
    <row r="66" spans="2:12" ht="14.25">
      <c r="B66" s="63"/>
      <c r="C66"/>
      <c r="D66"/>
      <c r="E66"/>
      <c r="F66"/>
      <c r="G66"/>
      <c r="H66" s="59"/>
      <c r="I66" s="66"/>
      <c r="J66" s="65"/>
      <c r="K66" s="60"/>
      <c r="L66" s="60"/>
    </row>
    <row r="67" spans="2:12" ht="14.25">
      <c r="B67"/>
      <c r="C67"/>
      <c r="D67"/>
      <c r="E67"/>
      <c r="F67"/>
      <c r="G67"/>
      <c r="H67"/>
      <c r="I67"/>
      <c r="J67"/>
      <c r="K67"/>
      <c r="L67"/>
    </row>
    <row r="68" spans="2:12" ht="14.25">
      <c r="B68"/>
      <c r="C68"/>
      <c r="D68"/>
      <c r="E68"/>
      <c r="F68"/>
      <c r="G68"/>
      <c r="H68"/>
      <c r="I68" s="67"/>
      <c r="J68"/>
      <c r="K68"/>
      <c r="L68"/>
    </row>
    <row r="69" spans="2:12" ht="14.25">
      <c r="B69"/>
      <c r="C69"/>
      <c r="D69"/>
      <c r="E69"/>
      <c r="F69"/>
      <c r="G69"/>
      <c r="H69"/>
      <c r="I69"/>
      <c r="J69"/>
      <c r="K69"/>
      <c r="L69"/>
    </row>
    <row r="70" spans="2:12" ht="14.25">
      <c r="B70"/>
      <c r="C70"/>
      <c r="D70"/>
      <c r="E70"/>
      <c r="F70"/>
      <c r="G70"/>
      <c r="H70"/>
      <c r="I70"/>
      <c r="J70"/>
      <c r="K70"/>
      <c r="L70"/>
    </row>
    <row r="71" ht="14.25">
      <c r="K71"/>
    </row>
    <row r="72" ht="14.25">
      <c r="L72"/>
    </row>
    <row r="73" ht="14.25">
      <c r="M73"/>
    </row>
    <row r="74" ht="14.25">
      <c r="N74"/>
    </row>
  </sheetData>
  <sheetProtection/>
  <mergeCells count="6">
    <mergeCell ref="A1:O1"/>
    <mergeCell ref="A2:O2"/>
    <mergeCell ref="A4:A6"/>
    <mergeCell ref="B4:N4"/>
    <mergeCell ref="O4:O6"/>
    <mergeCell ref="A63:N6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2020-11-20T16:58:52Z</dcterms:modified>
  <cp:category/>
  <cp:version/>
  <cp:contentType/>
  <cp:contentStatus/>
</cp:coreProperties>
</file>