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<sst xmlns="http://schemas.openxmlformats.org/spreadsheetml/2006/main" count="79" uniqueCount="76">
  <si>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</si>
  <si>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</si>
  <si>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</si>
  <si>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</si>
  <si>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</si>
  <si>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</si>
  <si>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</si>
  <si>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</si>
  <si>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</si>
  <si>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</si>
  <si>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</si>
  <si>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</si>
  <si>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</si>
  <si>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</si>
  <si>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</si>
  <si>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</si>
  <si>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</si>
  <si>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</si>
  <si>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</si>
  <si>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</si>
  <si>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</si>
  <si>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</si>
  <si>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</si>
  <si>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</si>
  <si>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</si>
  <si>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</si>
  <si>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</si>
  <si>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</si>
  <si>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</si>
  <si>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</si>
  <si>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</si>
  <si>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</si>
  <si>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</si>
  <si>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</si>
  <si>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</si>
  <si>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</si>
  <si>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</si>
  <si>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</si>
  <si>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</si>
  <si>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</si>
  <si>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</si>
  <si>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</si>
  <si>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</si>
  <si>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</si>
  <si>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</si>
  <si>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</si>
  <si>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</si>
  <si>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</si>
  <si>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</si>
  <si>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</si>
  <si>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</si>
  <si>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</si>
  <si>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</si>
  <si>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</si>
  <si>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</si>
  <si>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</si>
  <si>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</si>
  <si>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</si>
  <si>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</si>
  <si>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</si>
  <si>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</si>
  <si>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</si>
  <si>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</si>
  <si>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</si>
  <si>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</si>
  <si>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</si>
  <si>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</si>
  <si>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</si>
  <si>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</si>
  <si>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</si>
  <si>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</si>
  <si>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</si>
  <si>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</si>
  <si>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09/11/20 - VENCIMENTO 16/11/20</t>
  </si>
  <si>
    <t>5.3. Revisão de Remuneração pelo Transporte Coletivo (1)</t>
  </si>
  <si>
    <t>Nota: Revisão de passageiros, revisão de fator de transição e revisões de acordo com a portaria SMT.GAB 081 e 087/20, mês de junho/20. Total de 1.067.300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</si>
</sst>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164" fontId="49" fillId="0" borderId="0" xfId="53" applyFon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304201</v>
      </c>
      <c r="C7" s="9">
        <f t="shared" si="0"/>
        <v>216945</v>
      </c>
      <c r="D7" s="9">
        <f t="shared" si="0"/>
        <v>240402</v>
      </c>
      <c r="E7" s="9">
        <f t="shared" si="0"/>
        <v>50151</v>
      </c>
      <c r="F7" s="9">
        <f t="shared" si="0"/>
        <v>113329</v>
      </c>
      <c r="G7" s="9">
        <f t="shared" si="0"/>
        <v>278630</v>
      </c>
      <c r="H7" s="9">
        <f t="shared" si="0"/>
        <v>42577</v>
      </c>
      <c r="I7" s="9">
        <f t="shared" si="0"/>
        <v>193408</v>
      </c>
      <c r="J7" s="9">
        <f t="shared" si="0"/>
        <v>197530</v>
      </c>
      <c r="K7" s="9">
        <f t="shared" si="0"/>
        <v>274784</v>
      </c>
      <c r="L7" s="9">
        <f t="shared" si="0"/>
        <v>207207</v>
      </c>
      <c r="M7" s="9">
        <f t="shared" si="0"/>
        <v>93301</v>
      </c>
      <c r="N7" s="9">
        <f t="shared" si="0"/>
        <v>59674</v>
      </c>
      <c r="O7" s="9">
        <f t="shared" si="0"/>
        <v>2272139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14862</v>
      </c>
      <c r="C8" s="11">
        <f t="shared" si="1"/>
        <v>14034</v>
      </c>
      <c r="D8" s="11">
        <f t="shared" si="1"/>
        <v>11963</v>
      </c>
      <c r="E8" s="11">
        <f t="shared" si="1"/>
        <v>2129</v>
      </c>
      <c r="F8" s="11">
        <f t="shared" si="1"/>
        <v>5096</v>
      </c>
      <c r="G8" s="11">
        <f t="shared" si="1"/>
        <v>13506</v>
      </c>
      <c r="H8" s="11">
        <f t="shared" si="1"/>
        <v>2635</v>
      </c>
      <c r="I8" s="11">
        <f t="shared" si="1"/>
        <v>12996</v>
      </c>
      <c r="J8" s="11">
        <f t="shared" si="1"/>
        <v>11343</v>
      </c>
      <c r="K8" s="11">
        <f t="shared" si="1"/>
        <v>10403</v>
      </c>
      <c r="L8" s="11">
        <f t="shared" si="1"/>
        <v>8809</v>
      </c>
      <c r="M8" s="11">
        <f t="shared" si="1"/>
        <v>4772</v>
      </c>
      <c r="N8" s="11">
        <f t="shared" si="1"/>
        <v>3870</v>
      </c>
      <c r="O8" s="11">
        <f t="shared" si="1"/>
        <v>116418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14862</v>
      </c>
      <c r="C9" s="11">
        <v>14034</v>
      </c>
      <c r="D9" s="11">
        <v>11963</v>
      </c>
      <c r="E9" s="11">
        <v>2129</v>
      </c>
      <c r="F9" s="11">
        <v>5096</v>
      </c>
      <c r="G9" s="11">
        <v>13506</v>
      </c>
      <c r="H9" s="11">
        <v>2632</v>
      </c>
      <c r="I9" s="11">
        <v>12996</v>
      </c>
      <c r="J9" s="11">
        <v>11343</v>
      </c>
      <c r="K9" s="11">
        <v>10394</v>
      </c>
      <c r="L9" s="11">
        <v>8809</v>
      </c>
      <c r="M9" s="11">
        <v>4769</v>
      </c>
      <c r="N9" s="11">
        <v>3870</v>
      </c>
      <c r="O9" s="11">
        <f>SUM(B9:N9)</f>
        <v>116403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9</v>
      </c>
      <c r="L10" s="13">
        <v>0</v>
      </c>
      <c r="M10" s="13">
        <v>3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289339</v>
      </c>
      <c r="C11" s="13">
        <v>202911</v>
      </c>
      <c r="D11" s="13">
        <v>228439</v>
      </c>
      <c r="E11" s="13">
        <v>48022</v>
      </c>
      <c r="F11" s="13">
        <v>108233</v>
      </c>
      <c r="G11" s="13">
        <v>265124</v>
      </c>
      <c r="H11" s="13">
        <v>39942</v>
      </c>
      <c r="I11" s="13">
        <v>180412</v>
      </c>
      <c r="J11" s="13">
        <v>186187</v>
      </c>
      <c r="K11" s="13">
        <v>264381</v>
      </c>
      <c r="L11" s="13">
        <v>198398</v>
      </c>
      <c r="M11" s="13">
        <v>88529</v>
      </c>
      <c r="N11" s="13">
        <v>55804</v>
      </c>
      <c r="O11" s="11">
        <f>SUM(B11:N11)</f>
        <v>2155721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1.399006608592376</v>
      </c>
      <c r="C15" s="19">
        <v>1.440495377446773</v>
      </c>
      <c r="D15" s="19">
        <v>1.35176743218629</v>
      </c>
      <c r="E15" s="19">
        <v>1.025944719313367</v>
      </c>
      <c r="F15" s="19">
        <v>2.370436142624196</v>
      </c>
      <c r="G15" s="19">
        <v>1.718531065720572</v>
      </c>
      <c r="H15" s="19">
        <v>1.908954736977633</v>
      </c>
      <c r="I15" s="19">
        <v>1.585541280875992</v>
      </c>
      <c r="J15" s="19">
        <v>1.488365944346466</v>
      </c>
      <c r="K15" s="19">
        <v>1.376993312325354</v>
      </c>
      <c r="L15" s="19">
        <v>1.462667457760176</v>
      </c>
      <c r="M15" s="19">
        <v>1.503615533006495</v>
      </c>
      <c r="N15" s="19">
        <v>1.506886554147999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979838.8600000001</v>
      </c>
      <c r="C17" s="24">
        <f aca="true" t="shared" si="2" ref="C17:N17">C18+C19+C20+C21+C22+C23+C24+C25</f>
        <v>752427.92</v>
      </c>
      <c r="D17" s="24">
        <f t="shared" si="2"/>
        <v>669913.84</v>
      </c>
      <c r="E17" s="24">
        <f t="shared" si="2"/>
        <v>182827.19999999998</v>
      </c>
      <c r="F17" s="24">
        <f t="shared" si="2"/>
        <v>628854.71</v>
      </c>
      <c r="G17" s="24">
        <f t="shared" si="2"/>
        <v>927267.3300000001</v>
      </c>
      <c r="H17" s="24">
        <f t="shared" si="2"/>
        <v>205357.78</v>
      </c>
      <c r="I17" s="24">
        <f t="shared" si="2"/>
        <v>722105.05</v>
      </c>
      <c r="J17" s="24">
        <f t="shared" si="2"/>
        <v>689717.41</v>
      </c>
      <c r="K17" s="24">
        <f t="shared" si="2"/>
        <v>857048.49</v>
      </c>
      <c r="L17" s="24">
        <f t="shared" si="2"/>
        <v>784013.52</v>
      </c>
      <c r="M17" s="24">
        <f t="shared" si="2"/>
        <v>421484.23</v>
      </c>
      <c r="N17" s="24">
        <f t="shared" si="2"/>
        <v>237912.52</v>
      </c>
      <c r="O17" s="24">
        <f>O18+O19+O20+O21+O22+O23+O24+O25</f>
        <v>8058768.86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679645.87</v>
      </c>
      <c r="C18" s="30">
        <f t="shared" si="3"/>
        <v>500600.59</v>
      </c>
      <c r="D18" s="30">
        <f t="shared" si="3"/>
        <v>486381.33</v>
      </c>
      <c r="E18" s="30">
        <f t="shared" si="3"/>
        <v>173577.63</v>
      </c>
      <c r="F18" s="30">
        <f t="shared" si="3"/>
        <v>265665.84</v>
      </c>
      <c r="G18" s="30">
        <f t="shared" si="3"/>
        <v>536947.87</v>
      </c>
      <c r="H18" s="30">
        <f t="shared" si="3"/>
        <v>110014.71</v>
      </c>
      <c r="I18" s="30">
        <f t="shared" si="3"/>
        <v>442749.59</v>
      </c>
      <c r="J18" s="30">
        <f t="shared" si="3"/>
        <v>455128.87</v>
      </c>
      <c r="K18" s="30">
        <f t="shared" si="3"/>
        <v>598864.25</v>
      </c>
      <c r="L18" s="30">
        <f t="shared" si="3"/>
        <v>513956.24</v>
      </c>
      <c r="M18" s="30">
        <f t="shared" si="3"/>
        <v>267354.02</v>
      </c>
      <c r="N18" s="30">
        <f t="shared" si="3"/>
        <v>154531.79</v>
      </c>
      <c r="O18" s="30">
        <f aca="true" t="shared" si="4" ref="O18:O25">SUM(B18:N18)</f>
        <v>5185418.600000001</v>
      </c>
    </row>
    <row r="19" spans="1:23" ht="18.75" customHeight="1">
      <c r="A19" s="26" t="s">
        <v>35</v>
      </c>
      <c r="B19" s="30">
        <f>IF(B15&lt;&gt;0,ROUND((B15-1)*B18,2),0)</f>
        <v>271183.19</v>
      </c>
      <c r="C19" s="30">
        <f aca="true" t="shared" si="5" ref="C19:N19">IF(C15&lt;&gt;0,ROUND((C15-1)*C18,2),0)</f>
        <v>220512.25</v>
      </c>
      <c r="D19" s="30">
        <f t="shared" si="5"/>
        <v>171093.11</v>
      </c>
      <c r="E19" s="30">
        <f t="shared" si="5"/>
        <v>4503.42</v>
      </c>
      <c r="F19" s="30">
        <f t="shared" si="5"/>
        <v>364078.07</v>
      </c>
      <c r="G19" s="30">
        <f t="shared" si="5"/>
        <v>385813.73</v>
      </c>
      <c r="H19" s="30">
        <f t="shared" si="5"/>
        <v>99998.39</v>
      </c>
      <c r="I19" s="30">
        <f t="shared" si="5"/>
        <v>259248.16</v>
      </c>
      <c r="J19" s="30">
        <f t="shared" si="5"/>
        <v>222269.44</v>
      </c>
      <c r="K19" s="30">
        <f t="shared" si="5"/>
        <v>225767.82</v>
      </c>
      <c r="L19" s="30">
        <f t="shared" si="5"/>
        <v>237790.83</v>
      </c>
      <c r="M19" s="30">
        <f t="shared" si="5"/>
        <v>134643.64</v>
      </c>
      <c r="N19" s="30">
        <f t="shared" si="5"/>
        <v>78330.09</v>
      </c>
      <c r="O19" s="30">
        <f t="shared" si="4"/>
        <v>2675232.1399999997</v>
      </c>
      <c r="W19" s="62"/>
    </row>
    <row r="20" spans="1:15" ht="18.75" customHeight="1">
      <c r="A20" s="26" t="s">
        <v>36</v>
      </c>
      <c r="B20" s="30">
        <v>35167.89</v>
      </c>
      <c r="C20" s="30">
        <v>25422.85</v>
      </c>
      <c r="D20" s="30">
        <v>16111.8</v>
      </c>
      <c r="E20" s="30">
        <v>6336.99</v>
      </c>
      <c r="F20" s="30">
        <v>14502.23</v>
      </c>
      <c r="G20" s="30">
        <v>22872.06</v>
      </c>
      <c r="H20" s="30">
        <v>4143.19</v>
      </c>
      <c r="I20" s="30">
        <v>14806.43</v>
      </c>
      <c r="J20" s="30">
        <v>22037.23</v>
      </c>
      <c r="K20" s="30">
        <v>32952.27</v>
      </c>
      <c r="L20" s="30">
        <v>30758.29</v>
      </c>
      <c r="M20" s="30">
        <v>11863.85</v>
      </c>
      <c r="N20" s="30">
        <v>7128.42</v>
      </c>
      <c r="O20" s="30">
        <f t="shared" si="4"/>
        <v>244103.50000000003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-315.72</v>
      </c>
      <c r="C23" s="30">
        <v>-543.41</v>
      </c>
      <c r="D23" s="30">
        <v>-2134.89</v>
      </c>
      <c r="E23" s="30">
        <v>-148.54</v>
      </c>
      <c r="F23" s="30">
        <v>-1046.11</v>
      </c>
      <c r="G23" s="30">
        <v>-1389.28</v>
      </c>
      <c r="H23" s="30">
        <v>-589.19</v>
      </c>
      <c r="I23" s="30">
        <v>-157.4</v>
      </c>
      <c r="J23" s="30">
        <v>-2074.02</v>
      </c>
      <c r="K23" s="30">
        <v>-140.66</v>
      </c>
      <c r="L23" s="30">
        <v>-1098.58</v>
      </c>
      <c r="M23" s="30">
        <v>-776.93</v>
      </c>
      <c r="N23" s="30">
        <v>-135.66</v>
      </c>
      <c r="O23" s="30">
        <f t="shared" si="4"/>
        <v>-10550.39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-44908.5</v>
      </c>
      <c r="C24" s="30">
        <v>-32820.38</v>
      </c>
      <c r="D24" s="30">
        <v>-29751</v>
      </c>
      <c r="E24" s="30">
        <v>-8287.14</v>
      </c>
      <c r="F24" s="30">
        <v>-30909.66</v>
      </c>
      <c r="G24" s="30">
        <v>-39987.6</v>
      </c>
      <c r="H24" s="30">
        <v>-8209.32</v>
      </c>
      <c r="I24" s="30">
        <v>-31077.27</v>
      </c>
      <c r="J24" s="30">
        <v>-30892.14</v>
      </c>
      <c r="K24" s="30">
        <v>-37541.44</v>
      </c>
      <c r="L24" s="30">
        <v>-34459.83</v>
      </c>
      <c r="M24" s="30">
        <v>-18358.34</v>
      </c>
      <c r="N24" s="30">
        <v>-10694.7</v>
      </c>
      <c r="O24" s="30">
        <f t="shared" si="4"/>
        <v>-357897.32000000007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-146301.61</v>
      </c>
      <c r="C27" s="30">
        <f>+C28+C30+C41+C42+C45-C46</f>
        <v>-91467.3</v>
      </c>
      <c r="D27" s="30">
        <f t="shared" si="6"/>
        <v>-55448.78</v>
      </c>
      <c r="E27" s="30">
        <f t="shared" si="6"/>
        <v>-13012.59</v>
      </c>
      <c r="F27" s="30">
        <f t="shared" si="6"/>
        <v>-101604.54999999999</v>
      </c>
      <c r="G27" s="30">
        <f t="shared" si="6"/>
        <v>-187724.71</v>
      </c>
      <c r="H27" s="30">
        <f t="shared" si="6"/>
        <v>-29242.88</v>
      </c>
      <c r="I27" s="30">
        <f t="shared" si="6"/>
        <v>-59581.89</v>
      </c>
      <c r="J27" s="30">
        <f t="shared" si="6"/>
        <v>-79898.41</v>
      </c>
      <c r="K27" s="30">
        <f t="shared" si="6"/>
        <v>-42101.93</v>
      </c>
      <c r="L27" s="30">
        <f t="shared" si="6"/>
        <v>-143521.77</v>
      </c>
      <c r="M27" s="30">
        <f t="shared" si="6"/>
        <v>-36661.44</v>
      </c>
      <c r="N27" s="30">
        <f t="shared" si="6"/>
        <v>-17561.47</v>
      </c>
      <c r="O27" s="30">
        <f t="shared" si="6"/>
        <v>-1004129.33</v>
      </c>
    </row>
    <row r="28" spans="1:15" ht="18.75" customHeight="1">
      <c r="A28" s="26" t="s">
        <v>40</v>
      </c>
      <c r="B28" s="31">
        <f>+B29</f>
        <v>-65392.8</v>
      </c>
      <c r="C28" s="31">
        <f>+C29</f>
        <v>-61749.6</v>
      </c>
      <c r="D28" s="31">
        <f aca="true" t="shared" si="7" ref="D28:O28">+D29</f>
        <v>-52637.2</v>
      </c>
      <c r="E28" s="31">
        <f t="shared" si="7"/>
        <v>-9367.6</v>
      </c>
      <c r="F28" s="31">
        <f t="shared" si="7"/>
        <v>-22422.4</v>
      </c>
      <c r="G28" s="31">
        <f t="shared" si="7"/>
        <v>-59426.4</v>
      </c>
      <c r="H28" s="31">
        <f t="shared" si="7"/>
        <v>-11580.8</v>
      </c>
      <c r="I28" s="31">
        <f t="shared" si="7"/>
        <v>-57182.4</v>
      </c>
      <c r="J28" s="31">
        <f t="shared" si="7"/>
        <v>-49909.2</v>
      </c>
      <c r="K28" s="31">
        <f t="shared" si="7"/>
        <v>-45733.6</v>
      </c>
      <c r="L28" s="31">
        <f t="shared" si="7"/>
        <v>-38759.6</v>
      </c>
      <c r="M28" s="31">
        <f t="shared" si="7"/>
        <v>-20983.6</v>
      </c>
      <c r="N28" s="31">
        <f t="shared" si="7"/>
        <v>-17028</v>
      </c>
      <c r="O28" s="31">
        <f t="shared" si="7"/>
        <v>-512173.19999999995</v>
      </c>
    </row>
    <row r="29" spans="1:26" ht="18.75" customHeight="1">
      <c r="A29" s="27" t="s">
        <v>41</v>
      </c>
      <c r="B29" s="16">
        <f>ROUND((-B9)*$G$3,2)</f>
        <v>-65392.8</v>
      </c>
      <c r="C29" s="16">
        <f aca="true" t="shared" si="8" ref="C29:N29">ROUND((-C9)*$G$3,2)</f>
        <v>-61749.6</v>
      </c>
      <c r="D29" s="16">
        <f t="shared" si="8"/>
        <v>-52637.2</v>
      </c>
      <c r="E29" s="16">
        <f t="shared" si="8"/>
        <v>-9367.6</v>
      </c>
      <c r="F29" s="16">
        <f t="shared" si="8"/>
        <v>-22422.4</v>
      </c>
      <c r="G29" s="16">
        <f t="shared" si="8"/>
        <v>-59426.4</v>
      </c>
      <c r="H29" s="16">
        <f t="shared" si="8"/>
        <v>-11580.8</v>
      </c>
      <c r="I29" s="16">
        <f t="shared" si="8"/>
        <v>-57182.4</v>
      </c>
      <c r="J29" s="16">
        <f t="shared" si="8"/>
        <v>-49909.2</v>
      </c>
      <c r="K29" s="16">
        <f t="shared" si="8"/>
        <v>-45733.6</v>
      </c>
      <c r="L29" s="16">
        <f t="shared" si="8"/>
        <v>-38759.6</v>
      </c>
      <c r="M29" s="16">
        <f t="shared" si="8"/>
        <v>-20983.6</v>
      </c>
      <c r="N29" s="16">
        <f t="shared" si="8"/>
        <v>-17028</v>
      </c>
      <c r="O29" s="32">
        <f aca="true" t="shared" si="9" ref="O29:O46">SUM(B29:N29)</f>
        <v>-512173.19999999995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-80908.81</v>
      </c>
      <c r="C41" s="35">
        <v>-29717.7</v>
      </c>
      <c r="D41" s="35">
        <v>-2811.58</v>
      </c>
      <c r="E41" s="35">
        <v>-3644.99</v>
      </c>
      <c r="F41" s="35">
        <v>-79182.15</v>
      </c>
      <c r="G41" s="35">
        <v>-128298.31</v>
      </c>
      <c r="H41" s="35">
        <v>-17662.08</v>
      </c>
      <c r="I41" s="35">
        <v>-2399.49</v>
      </c>
      <c r="J41" s="35">
        <v>-29989.21</v>
      </c>
      <c r="K41" s="35">
        <v>3631.67</v>
      </c>
      <c r="L41" s="35">
        <v>-104762.17</v>
      </c>
      <c r="M41" s="35">
        <v>-15677.84</v>
      </c>
      <c r="N41" s="35">
        <v>-533.47</v>
      </c>
      <c r="O41" s="33">
        <f t="shared" si="9"/>
        <v>-491956.13</v>
      </c>
      <c r="P41"/>
      <c r="Q41" s="69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833537.2500000001</v>
      </c>
      <c r="C44" s="36">
        <f t="shared" si="11"/>
        <v>660960.62</v>
      </c>
      <c r="D44" s="36">
        <f t="shared" si="11"/>
        <v>614465.0599999999</v>
      </c>
      <c r="E44" s="36">
        <f t="shared" si="11"/>
        <v>169814.61</v>
      </c>
      <c r="F44" s="36">
        <f t="shared" si="11"/>
        <v>527250.1599999999</v>
      </c>
      <c r="G44" s="36">
        <f t="shared" si="11"/>
        <v>739542.6200000001</v>
      </c>
      <c r="H44" s="36">
        <f t="shared" si="11"/>
        <v>176114.9</v>
      </c>
      <c r="I44" s="36">
        <f t="shared" si="11"/>
        <v>662523.16</v>
      </c>
      <c r="J44" s="36">
        <f t="shared" si="11"/>
        <v>609819</v>
      </c>
      <c r="K44" s="36">
        <f t="shared" si="11"/>
        <v>814946.5599999999</v>
      </c>
      <c r="L44" s="36">
        <f t="shared" si="11"/>
        <v>640491.75</v>
      </c>
      <c r="M44" s="36">
        <f t="shared" si="11"/>
        <v>384822.79</v>
      </c>
      <c r="N44" s="36">
        <f t="shared" si="11"/>
        <v>220351.05</v>
      </c>
      <c r="O44" s="36">
        <f>SUM(B44:N44)</f>
        <v>7054639.529999999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833537.26</v>
      </c>
      <c r="C50" s="51">
        <f t="shared" si="12"/>
        <v>660960.61</v>
      </c>
      <c r="D50" s="51">
        <f t="shared" si="12"/>
        <v>614465.06</v>
      </c>
      <c r="E50" s="51">
        <f t="shared" si="12"/>
        <v>169814.61</v>
      </c>
      <c r="F50" s="51">
        <f t="shared" si="12"/>
        <v>527250.16</v>
      </c>
      <c r="G50" s="51">
        <f t="shared" si="12"/>
        <v>739542.62</v>
      </c>
      <c r="H50" s="51">
        <f t="shared" si="12"/>
        <v>176114.9</v>
      </c>
      <c r="I50" s="51">
        <f t="shared" si="12"/>
        <v>662523.17</v>
      </c>
      <c r="J50" s="51">
        <f t="shared" si="12"/>
        <v>609819</v>
      </c>
      <c r="K50" s="51">
        <f t="shared" si="12"/>
        <v>814946.55</v>
      </c>
      <c r="L50" s="51">
        <f t="shared" si="12"/>
        <v>640491.75</v>
      </c>
      <c r="M50" s="51">
        <f t="shared" si="12"/>
        <v>384822.78</v>
      </c>
      <c r="N50" s="51">
        <f t="shared" si="12"/>
        <v>220351.05</v>
      </c>
      <c r="O50" s="36">
        <f t="shared" si="12"/>
        <v>7054639.5200000005</v>
      </c>
      <c r="Q50"/>
    </row>
    <row r="51" spans="1:18" ht="18.75" customHeight="1">
      <c r="A51" s="26" t="s">
        <v>57</v>
      </c>
      <c r="B51" s="51">
        <v>682067.91</v>
      </c>
      <c r="C51" s="51">
        <v>486117.25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1168185.1600000001</v>
      </c>
      <c r="P51"/>
      <c r="Q51"/>
      <c r="R51" s="43"/>
    </row>
    <row r="52" spans="1:16" ht="18.75" customHeight="1">
      <c r="A52" s="26" t="s">
        <v>58</v>
      </c>
      <c r="B52" s="51">
        <v>151469.35</v>
      </c>
      <c r="C52" s="51">
        <v>174843.36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326312.70999999996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614465.06</v>
      </c>
      <c r="E53" s="52">
        <v>0</v>
      </c>
      <c r="F53" s="52">
        <v>0</v>
      </c>
      <c r="G53" s="52">
        <v>0</v>
      </c>
      <c r="H53" s="51">
        <v>176114.9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790579.9600000001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169814.61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169814.61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527250.16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527250.16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739542.62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739542.62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662523.17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662523.17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609819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609819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814946.55</v>
      </c>
      <c r="L59" s="31">
        <v>640491.75</v>
      </c>
      <c r="M59" s="52">
        <v>0</v>
      </c>
      <c r="N59" s="52">
        <v>0</v>
      </c>
      <c r="O59" s="36">
        <f t="shared" si="13"/>
        <v>1455438.3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384822.78</v>
      </c>
      <c r="N60" s="52">
        <v>0</v>
      </c>
      <c r="O60" s="36">
        <f t="shared" si="13"/>
        <v>384822.78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220351.05</v>
      </c>
      <c r="O61" s="55">
        <f t="shared" si="13"/>
        <v>220351.05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 s="71"/>
      <c r="L64"/>
    </row>
    <row r="65" spans="2:12" ht="15">
      <c r="B65" s="75"/>
      <c r="C65" s="70"/>
      <c r="D65"/>
      <c r="E65"/>
      <c r="F65"/>
      <c r="G65"/>
      <c r="H65"/>
      <c r="I65"/>
      <c r="J65"/>
      <c r="K65" s="72"/>
      <c r="L65" s="74"/>
    </row>
    <row r="66" spans="2:12" ht="14.25">
      <c r="B66"/>
      <c r="C66"/>
      <c r="D66"/>
      <c r="E66"/>
      <c r="F66"/>
      <c r="G66"/>
      <c r="H66" s="59"/>
      <c r="I66" s="59"/>
      <c r="J66" s="60"/>
      <c r="K66" s="73"/>
      <c r="L66" s="73"/>
    </row>
    <row r="67" spans="2:12" ht="14.25">
      <c r="B67"/>
      <c r="C67"/>
      <c r="D67"/>
      <c r="E67"/>
      <c r="F67"/>
      <c r="G67"/>
      <c r="H67"/>
      <c r="I67"/>
      <c r="J67"/>
      <c r="K67" s="72"/>
      <c r="L67" s="68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2020-11-13T18:13:25Z</dcterms:modified>
  <cp:category/>
  <cp:version/>
  <cp:contentType/>
  <cp:contentStatus/>
</cp:coreProperties>
</file>