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<sst xmlns="http://schemas.openxmlformats.org/spreadsheetml/2006/main" count="79" uniqueCount="76">
  <si>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</si>
  <si>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</si>
  <si>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</si>
  <si>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</si>
  <si>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</si>
  <si>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</si>
  <si>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</si>
  <si>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</si>
  <si>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</si>
  <si>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</si>
  <si>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</si>
  <si>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</si>
  <si>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</si>
  <si>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</si>
  <si>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</si>
  <si>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</si>
  <si>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</si>
  <si>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</si>
  <si>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</si>
  <si>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</si>
  <si>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</si>
  <si>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</si>
  <si>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</si>
  <si>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</si>
  <si>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</si>
  <si>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</si>
  <si>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</si>
  <si>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</si>
  <si>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</si>
  <si>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</si>
  <si>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</si>
  <si>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</si>
  <si>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</si>
  <si>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</si>
  <si>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</si>
  <si>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</si>
  <si>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</si>
  <si>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</si>
  <si>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</si>
  <si>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</si>
  <si>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</si>
  <si>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</si>
  <si>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</si>
  <si>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</si>
  <si>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</si>
  <si>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</si>
  <si>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</si>
  <si>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</si>
  <si>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</si>
  <si>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</si>
  <si>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</si>
  <si>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</si>
  <si>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</si>
  <si>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</si>
  <si>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</si>
  <si>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</si>
  <si>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</si>
  <si>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</si>
  <si>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</si>
  <si>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</si>
  <si>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</si>
  <si>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</si>
  <si>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</si>
  <si>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</si>
  <si>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</si>
  <si>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</si>
  <si>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</si>
  <si>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</si>
  <si>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</si>
  <si>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</si>
  <si>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</si>
  <si>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</si>
  <si>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</si>
  <si>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</si>
  <si>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</si>
  <si>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07/11/20 - VENCIMENTO 13/11/20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</si>
</sst>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241543</v>
      </c>
      <c r="C7" s="9">
        <f t="shared" si="0"/>
        <v>159830</v>
      </c>
      <c r="D7" s="9">
        <f t="shared" si="0"/>
        <v>190988</v>
      </c>
      <c r="E7" s="9">
        <f t="shared" si="0"/>
        <v>38559</v>
      </c>
      <c r="F7" s="9">
        <f t="shared" si="0"/>
        <v>124655</v>
      </c>
      <c r="G7" s="9">
        <f t="shared" si="0"/>
        <v>204250</v>
      </c>
      <c r="H7" s="9">
        <f t="shared" si="0"/>
        <v>27680</v>
      </c>
      <c r="I7" s="9">
        <f t="shared" si="0"/>
        <v>155550</v>
      </c>
      <c r="J7" s="9">
        <f t="shared" si="0"/>
        <v>148311</v>
      </c>
      <c r="K7" s="9">
        <f t="shared" si="0"/>
        <v>212030</v>
      </c>
      <c r="L7" s="9">
        <f t="shared" si="0"/>
        <v>165971</v>
      </c>
      <c r="M7" s="9">
        <f t="shared" si="0"/>
        <v>65152</v>
      </c>
      <c r="N7" s="9">
        <f t="shared" si="0"/>
        <v>39797</v>
      </c>
      <c r="O7" s="9">
        <f t="shared" si="0"/>
        <v>1774316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14724</v>
      </c>
      <c r="C8" s="11">
        <f t="shared" si="1"/>
        <v>13057</v>
      </c>
      <c r="D8" s="11">
        <f t="shared" si="1"/>
        <v>12233</v>
      </c>
      <c r="E8" s="11">
        <f t="shared" si="1"/>
        <v>2038</v>
      </c>
      <c r="F8" s="11">
        <f t="shared" si="1"/>
        <v>7451</v>
      </c>
      <c r="G8" s="11">
        <f t="shared" si="1"/>
        <v>12564</v>
      </c>
      <c r="H8" s="11">
        <f t="shared" si="1"/>
        <v>2186</v>
      </c>
      <c r="I8" s="11">
        <f t="shared" si="1"/>
        <v>13156</v>
      </c>
      <c r="J8" s="11">
        <f t="shared" si="1"/>
        <v>10099</v>
      </c>
      <c r="K8" s="11">
        <f t="shared" si="1"/>
        <v>10086</v>
      </c>
      <c r="L8" s="11">
        <f t="shared" si="1"/>
        <v>8695</v>
      </c>
      <c r="M8" s="11">
        <f t="shared" si="1"/>
        <v>4053</v>
      </c>
      <c r="N8" s="11">
        <f t="shared" si="1"/>
        <v>2845</v>
      </c>
      <c r="O8" s="11">
        <f t="shared" si="1"/>
        <v>113187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14724</v>
      </c>
      <c r="C9" s="11">
        <v>13057</v>
      </c>
      <c r="D9" s="11">
        <v>12233</v>
      </c>
      <c r="E9" s="11">
        <v>2038</v>
      </c>
      <c r="F9" s="11">
        <v>7451</v>
      </c>
      <c r="G9" s="11">
        <v>12564</v>
      </c>
      <c r="H9" s="11">
        <v>2186</v>
      </c>
      <c r="I9" s="11">
        <v>13155</v>
      </c>
      <c r="J9" s="11">
        <v>10099</v>
      </c>
      <c r="K9" s="11">
        <v>10079</v>
      </c>
      <c r="L9" s="11">
        <v>8695</v>
      </c>
      <c r="M9" s="11">
        <v>4051</v>
      </c>
      <c r="N9" s="11">
        <v>2845</v>
      </c>
      <c r="O9" s="11">
        <f>SUM(B9:N9)</f>
        <v>113177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7</v>
      </c>
      <c r="L10" s="13">
        <v>0</v>
      </c>
      <c r="M10" s="13">
        <v>2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226819</v>
      </c>
      <c r="C11" s="13">
        <v>146773</v>
      </c>
      <c r="D11" s="13">
        <v>178755</v>
      </c>
      <c r="E11" s="13">
        <v>36521</v>
      </c>
      <c r="F11" s="13">
        <v>117204</v>
      </c>
      <c r="G11" s="13">
        <v>191686</v>
      </c>
      <c r="H11" s="13">
        <v>25494</v>
      </c>
      <c r="I11" s="13">
        <v>142394</v>
      </c>
      <c r="J11" s="13">
        <v>138212</v>
      </c>
      <c r="K11" s="13">
        <v>201944</v>
      </c>
      <c r="L11" s="13">
        <v>157276</v>
      </c>
      <c r="M11" s="13">
        <v>61099</v>
      </c>
      <c r="N11" s="13">
        <v>36952</v>
      </c>
      <c r="O11" s="11">
        <f>SUM(B11:N11)</f>
        <v>1661129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1.327161537152055</v>
      </c>
      <c r="C15" s="19">
        <v>1.34208883173465</v>
      </c>
      <c r="D15" s="19">
        <v>1.409975005927871</v>
      </c>
      <c r="E15" s="19">
        <v>0.98424288332305</v>
      </c>
      <c r="F15" s="19">
        <v>1.732062633695292</v>
      </c>
      <c r="G15" s="19">
        <v>1.630540373688226</v>
      </c>
      <c r="H15" s="19">
        <v>1.734611854658671</v>
      </c>
      <c r="I15" s="19">
        <v>1.406387996455679</v>
      </c>
      <c r="J15" s="19">
        <v>1.38005942439411</v>
      </c>
      <c r="K15" s="19">
        <v>1.311316153863057</v>
      </c>
      <c r="L15" s="19">
        <v>1.410224001923489</v>
      </c>
      <c r="M15" s="19">
        <v>1.501123353945575</v>
      </c>
      <c r="N15" s="19">
        <v>1.464209354636459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737641.63</v>
      </c>
      <c r="C17" s="24">
        <f aca="true" t="shared" si="2" ref="C17:N17">C18+C19+C20+C21+C22+C23+C24+C25</f>
        <v>521158.83999999997</v>
      </c>
      <c r="D17" s="24">
        <f t="shared" si="2"/>
        <v>554131.2999999999</v>
      </c>
      <c r="E17" s="24">
        <f t="shared" si="2"/>
        <v>134699.64999999997</v>
      </c>
      <c r="F17" s="24">
        <f t="shared" si="2"/>
        <v>502608.89999999997</v>
      </c>
      <c r="G17" s="24">
        <f t="shared" si="2"/>
        <v>640048.9500000002</v>
      </c>
      <c r="H17" s="24">
        <f t="shared" si="2"/>
        <v>117844.03</v>
      </c>
      <c r="I17" s="24">
        <f t="shared" si="2"/>
        <v>518502.67</v>
      </c>
      <c r="J17" s="24">
        <f t="shared" si="2"/>
        <v>476933.32999999996</v>
      </c>
      <c r="K17" s="24">
        <f t="shared" si="2"/>
        <v>629308.14</v>
      </c>
      <c r="L17" s="24">
        <f t="shared" si="2"/>
        <v>606337.73</v>
      </c>
      <c r="M17" s="24">
        <f t="shared" si="2"/>
        <v>296081.87</v>
      </c>
      <c r="N17" s="24">
        <f t="shared" si="2"/>
        <v>153069.12</v>
      </c>
      <c r="O17" s="24">
        <f>O18+O19+O20+O21+O22+O23+O24+O25</f>
        <v>5888366.16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539655.37</v>
      </c>
      <c r="C18" s="30">
        <f t="shared" si="3"/>
        <v>368807.73</v>
      </c>
      <c r="D18" s="30">
        <f t="shared" si="3"/>
        <v>386406.92</v>
      </c>
      <c r="E18" s="30">
        <f t="shared" si="3"/>
        <v>133456.55</v>
      </c>
      <c r="F18" s="30">
        <f t="shared" si="3"/>
        <v>292216.25</v>
      </c>
      <c r="G18" s="30">
        <f t="shared" si="3"/>
        <v>393610.18</v>
      </c>
      <c r="H18" s="30">
        <f t="shared" si="3"/>
        <v>71522.35</v>
      </c>
      <c r="I18" s="30">
        <f t="shared" si="3"/>
        <v>356085.06</v>
      </c>
      <c r="J18" s="30">
        <f t="shared" si="3"/>
        <v>341723.38</v>
      </c>
      <c r="K18" s="30">
        <f t="shared" si="3"/>
        <v>462098.18</v>
      </c>
      <c r="L18" s="30">
        <f t="shared" si="3"/>
        <v>411674.47</v>
      </c>
      <c r="M18" s="30">
        <f t="shared" si="3"/>
        <v>186693.06</v>
      </c>
      <c r="N18" s="30">
        <f t="shared" si="3"/>
        <v>103058.31</v>
      </c>
      <c r="O18" s="30">
        <f aca="true" t="shared" si="4" ref="O18:O25">SUM(B18:N18)</f>
        <v>4047007.8100000005</v>
      </c>
    </row>
    <row r="19" spans="1:23" ht="18.75" customHeight="1">
      <c r="A19" s="26" t="s">
        <v>35</v>
      </c>
      <c r="B19" s="30">
        <f>IF(B15&lt;&gt;0,ROUND((B15-1)*B18,2),0)</f>
        <v>176554.48</v>
      </c>
      <c r="C19" s="30">
        <f aca="true" t="shared" si="5" ref="C19:N19">IF(C15&lt;&gt;0,ROUND((C15-1)*C18,2),0)</f>
        <v>126165.01</v>
      </c>
      <c r="D19" s="30">
        <f t="shared" si="5"/>
        <v>158417.18</v>
      </c>
      <c r="E19" s="30">
        <f t="shared" si="5"/>
        <v>-2102.89</v>
      </c>
      <c r="F19" s="30">
        <f t="shared" si="5"/>
        <v>213920.6</v>
      </c>
      <c r="G19" s="30">
        <f t="shared" si="5"/>
        <v>248187.11</v>
      </c>
      <c r="H19" s="30">
        <f t="shared" si="5"/>
        <v>52541.17</v>
      </c>
      <c r="I19" s="30">
        <f t="shared" si="5"/>
        <v>144708.69</v>
      </c>
      <c r="J19" s="30">
        <f t="shared" si="5"/>
        <v>129875.19</v>
      </c>
      <c r="K19" s="30">
        <f t="shared" si="5"/>
        <v>143858.63</v>
      </c>
      <c r="L19" s="30">
        <f t="shared" si="5"/>
        <v>168878.75</v>
      </c>
      <c r="M19" s="30">
        <f t="shared" si="5"/>
        <v>93556.25</v>
      </c>
      <c r="N19" s="30">
        <f t="shared" si="5"/>
        <v>47840.63</v>
      </c>
      <c r="O19" s="30">
        <f t="shared" si="4"/>
        <v>1702400.7999999998</v>
      </c>
      <c r="W19" s="62"/>
    </row>
    <row r="20" spans="1:15" ht="18.75" customHeight="1">
      <c r="A20" s="26" t="s">
        <v>36</v>
      </c>
      <c r="B20" s="30">
        <v>27623.59</v>
      </c>
      <c r="C20" s="30">
        <v>20394.67</v>
      </c>
      <c r="D20" s="30">
        <v>12748.21</v>
      </c>
      <c r="E20" s="30">
        <v>4940.87</v>
      </c>
      <c r="F20" s="30">
        <v>11734.78</v>
      </c>
      <c r="G20" s="30">
        <v>16554.27</v>
      </c>
      <c r="H20" s="30">
        <v>2686.22</v>
      </c>
      <c r="I20" s="30">
        <v>12432.74</v>
      </c>
      <c r="J20" s="30">
        <v>15200.73</v>
      </c>
      <c r="K20" s="30">
        <v>23886.6</v>
      </c>
      <c r="L20" s="30">
        <v>24173.88</v>
      </c>
      <c r="M20" s="30">
        <v>8203.68</v>
      </c>
      <c r="N20" s="30">
        <v>4252.1</v>
      </c>
      <c r="O20" s="30">
        <f t="shared" si="4"/>
        <v>184832.34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-631.44</v>
      </c>
      <c r="C23" s="30">
        <v>-1630.23</v>
      </c>
      <c r="D23" s="30">
        <v>0</v>
      </c>
      <c r="E23" s="30">
        <v>-222.81</v>
      </c>
      <c r="F23" s="30">
        <v>0</v>
      </c>
      <c r="G23" s="30">
        <v>-1041.96</v>
      </c>
      <c r="H23" s="30">
        <v>-1262.55</v>
      </c>
      <c r="I23" s="30">
        <v>-393.5</v>
      </c>
      <c r="J23" s="30">
        <v>-3350.34</v>
      </c>
      <c r="K23" s="30">
        <v>0</v>
      </c>
      <c r="L23" s="30">
        <v>-784.7</v>
      </c>
      <c r="M23" s="30">
        <v>0</v>
      </c>
      <c r="N23" s="30">
        <v>0</v>
      </c>
      <c r="O23" s="30">
        <f t="shared" si="4"/>
        <v>-9317.53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-44626.5</v>
      </c>
      <c r="C24" s="30">
        <v>-31834.36</v>
      </c>
      <c r="D24" s="30">
        <v>-31654.5</v>
      </c>
      <c r="E24" s="30">
        <v>-8216.91</v>
      </c>
      <c r="F24" s="30">
        <v>-31827.07</v>
      </c>
      <c r="G24" s="30">
        <v>-40271.2</v>
      </c>
      <c r="H24" s="30">
        <v>-7643.16</v>
      </c>
      <c r="I24" s="30">
        <v>-30865.86</v>
      </c>
      <c r="J24" s="30">
        <v>-29763.66</v>
      </c>
      <c r="K24" s="30">
        <v>-37681.52</v>
      </c>
      <c r="L24" s="30">
        <v>-34671.24</v>
      </c>
      <c r="M24" s="30">
        <v>-19129.11</v>
      </c>
      <c r="N24" s="30">
        <v>-10834.5</v>
      </c>
      <c r="O24" s="30">
        <f t="shared" si="4"/>
        <v>-359019.58999999997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15196.35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306046.45000000007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-64785.6</v>
      </c>
      <c r="C27" s="30">
        <f>+C28+C30+C41+C42+C45-C46</f>
        <v>-57450.8</v>
      </c>
      <c r="D27" s="30">
        <f t="shared" si="6"/>
        <v>-53825.2</v>
      </c>
      <c r="E27" s="30">
        <f t="shared" si="6"/>
        <v>-8967.2</v>
      </c>
      <c r="F27" s="30">
        <f t="shared" si="6"/>
        <v>-32784.4</v>
      </c>
      <c r="G27" s="30">
        <f t="shared" si="6"/>
        <v>-55281.6</v>
      </c>
      <c r="H27" s="30">
        <f t="shared" si="6"/>
        <v>-9618.4</v>
      </c>
      <c r="I27" s="30">
        <f t="shared" si="6"/>
        <v>-57882</v>
      </c>
      <c r="J27" s="30">
        <f t="shared" si="6"/>
        <v>-44435.6</v>
      </c>
      <c r="K27" s="30">
        <f t="shared" si="6"/>
        <v>-44347.6</v>
      </c>
      <c r="L27" s="30">
        <f t="shared" si="6"/>
        <v>-38258</v>
      </c>
      <c r="M27" s="30">
        <f t="shared" si="6"/>
        <v>-17824.4</v>
      </c>
      <c r="N27" s="30">
        <f t="shared" si="6"/>
        <v>-12518</v>
      </c>
      <c r="O27" s="30">
        <f t="shared" si="6"/>
        <v>-497978.8</v>
      </c>
    </row>
    <row r="28" spans="1:15" ht="18.75" customHeight="1">
      <c r="A28" s="26" t="s">
        <v>40</v>
      </c>
      <c r="B28" s="31">
        <f>+B29</f>
        <v>-64785.6</v>
      </c>
      <c r="C28" s="31">
        <f>+C29</f>
        <v>-57450.8</v>
      </c>
      <c r="D28" s="31">
        <f aca="true" t="shared" si="7" ref="D28:O28">+D29</f>
        <v>-53825.2</v>
      </c>
      <c r="E28" s="31">
        <f t="shared" si="7"/>
        <v>-8967.2</v>
      </c>
      <c r="F28" s="31">
        <f t="shared" si="7"/>
        <v>-32784.4</v>
      </c>
      <c r="G28" s="31">
        <f t="shared" si="7"/>
        <v>-55281.6</v>
      </c>
      <c r="H28" s="31">
        <f t="shared" si="7"/>
        <v>-9618.4</v>
      </c>
      <c r="I28" s="31">
        <f t="shared" si="7"/>
        <v>-57882</v>
      </c>
      <c r="J28" s="31">
        <f t="shared" si="7"/>
        <v>-44435.6</v>
      </c>
      <c r="K28" s="31">
        <f t="shared" si="7"/>
        <v>-44347.6</v>
      </c>
      <c r="L28" s="31">
        <f t="shared" si="7"/>
        <v>-38258</v>
      </c>
      <c r="M28" s="31">
        <f t="shared" si="7"/>
        <v>-17824.4</v>
      </c>
      <c r="N28" s="31">
        <f t="shared" si="7"/>
        <v>-12518</v>
      </c>
      <c r="O28" s="31">
        <f t="shared" si="7"/>
        <v>-497978.8</v>
      </c>
    </row>
    <row r="29" spans="1:26" ht="18.75" customHeight="1">
      <c r="A29" s="27" t="s">
        <v>41</v>
      </c>
      <c r="B29" s="16">
        <f>ROUND((-B9)*$G$3,2)</f>
        <v>-64785.6</v>
      </c>
      <c r="C29" s="16">
        <f aca="true" t="shared" si="8" ref="C29:N29">ROUND((-C9)*$G$3,2)</f>
        <v>-57450.8</v>
      </c>
      <c r="D29" s="16">
        <f t="shared" si="8"/>
        <v>-53825.2</v>
      </c>
      <c r="E29" s="16">
        <f t="shared" si="8"/>
        <v>-8967.2</v>
      </c>
      <c r="F29" s="16">
        <f t="shared" si="8"/>
        <v>-32784.4</v>
      </c>
      <c r="G29" s="16">
        <f t="shared" si="8"/>
        <v>-55281.6</v>
      </c>
      <c r="H29" s="16">
        <f t="shared" si="8"/>
        <v>-9618.4</v>
      </c>
      <c r="I29" s="16">
        <f t="shared" si="8"/>
        <v>-57882</v>
      </c>
      <c r="J29" s="16">
        <f t="shared" si="8"/>
        <v>-44435.6</v>
      </c>
      <c r="K29" s="16">
        <f t="shared" si="8"/>
        <v>-44347.6</v>
      </c>
      <c r="L29" s="16">
        <f t="shared" si="8"/>
        <v>-38258</v>
      </c>
      <c r="M29" s="16">
        <f t="shared" si="8"/>
        <v>-17824.4</v>
      </c>
      <c r="N29" s="16">
        <f t="shared" si="8"/>
        <v>-12518</v>
      </c>
      <c r="O29" s="32">
        <f aca="true" t="shared" si="9" ref="O29:O46">SUM(B29:N29)</f>
        <v>-497978.8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672856.03</v>
      </c>
      <c r="C44" s="36">
        <f t="shared" si="11"/>
        <v>463708.04</v>
      </c>
      <c r="D44" s="36">
        <f t="shared" si="11"/>
        <v>500306.0999999999</v>
      </c>
      <c r="E44" s="36">
        <f t="shared" si="11"/>
        <v>125732.44999999997</v>
      </c>
      <c r="F44" s="36">
        <f t="shared" si="11"/>
        <v>469824.49999999994</v>
      </c>
      <c r="G44" s="36">
        <f t="shared" si="11"/>
        <v>584767.3500000002</v>
      </c>
      <c r="H44" s="36">
        <f t="shared" si="11"/>
        <v>108225.63</v>
      </c>
      <c r="I44" s="36">
        <f t="shared" si="11"/>
        <v>460620.67</v>
      </c>
      <c r="J44" s="36">
        <f t="shared" si="11"/>
        <v>432497.73</v>
      </c>
      <c r="K44" s="36">
        <f t="shared" si="11"/>
        <v>584960.54</v>
      </c>
      <c r="L44" s="36">
        <f t="shared" si="11"/>
        <v>568079.73</v>
      </c>
      <c r="M44" s="36">
        <f t="shared" si="11"/>
        <v>278257.47</v>
      </c>
      <c r="N44" s="36">
        <f t="shared" si="11"/>
        <v>140551.12</v>
      </c>
      <c r="O44" s="36">
        <f>SUM(B44:N44)</f>
        <v>5390387.359999999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672856.03</v>
      </c>
      <c r="C50" s="51">
        <f t="shared" si="12"/>
        <v>463708.03</v>
      </c>
      <c r="D50" s="51">
        <f t="shared" si="12"/>
        <v>500306.1</v>
      </c>
      <c r="E50" s="51">
        <f t="shared" si="12"/>
        <v>125732.45</v>
      </c>
      <c r="F50" s="51">
        <f t="shared" si="12"/>
        <v>469824.5</v>
      </c>
      <c r="G50" s="51">
        <f t="shared" si="12"/>
        <v>584767.34</v>
      </c>
      <c r="H50" s="51">
        <f t="shared" si="12"/>
        <v>108225.63</v>
      </c>
      <c r="I50" s="51">
        <f t="shared" si="12"/>
        <v>460620.67</v>
      </c>
      <c r="J50" s="51">
        <f t="shared" si="12"/>
        <v>432497.72</v>
      </c>
      <c r="K50" s="51">
        <f t="shared" si="12"/>
        <v>584960.54</v>
      </c>
      <c r="L50" s="51">
        <f t="shared" si="12"/>
        <v>568079.73</v>
      </c>
      <c r="M50" s="51">
        <f t="shared" si="12"/>
        <v>278257.47</v>
      </c>
      <c r="N50" s="51">
        <f t="shared" si="12"/>
        <v>140551.12</v>
      </c>
      <c r="O50" s="36">
        <f t="shared" si="12"/>
        <v>5390387.33</v>
      </c>
      <c r="Q50"/>
    </row>
    <row r="51" spans="1:18" ht="18.75" customHeight="1">
      <c r="A51" s="26" t="s">
        <v>59</v>
      </c>
      <c r="B51" s="51">
        <v>564646.63</v>
      </c>
      <c r="C51" s="51">
        <v>344095.39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908742.02</v>
      </c>
      <c r="P51"/>
      <c r="Q51"/>
      <c r="R51" s="43"/>
    </row>
    <row r="52" spans="1:16" ht="18.75" customHeight="1">
      <c r="A52" s="26" t="s">
        <v>60</v>
      </c>
      <c r="B52" s="51">
        <v>108209.4</v>
      </c>
      <c r="C52" s="51">
        <v>119612.64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227822.03999999998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500306.1</v>
      </c>
      <c r="E53" s="52">
        <v>0</v>
      </c>
      <c r="F53" s="52">
        <v>0</v>
      </c>
      <c r="G53" s="52">
        <v>0</v>
      </c>
      <c r="H53" s="51">
        <v>108225.63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608531.73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125732.45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125732.45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469824.5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469824.5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584767.34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584767.34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460620.67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460620.67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432497.72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432497.72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584960.54</v>
      </c>
      <c r="L59" s="31">
        <v>568079.73</v>
      </c>
      <c r="M59" s="52">
        <v>0</v>
      </c>
      <c r="N59" s="52">
        <v>0</v>
      </c>
      <c r="O59" s="36">
        <f t="shared" si="13"/>
        <v>1153040.27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278257.47</v>
      </c>
      <c r="N60" s="52">
        <v>0</v>
      </c>
      <c r="O60" s="36">
        <f t="shared" si="13"/>
        <v>278257.47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140551.12</v>
      </c>
      <c r="O61" s="55">
        <f t="shared" si="13"/>
        <v>140551.12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2020-11-12T17:59:59Z</dcterms:modified>
  <cp:category/>
  <cp:version/>
  <cp:contentType/>
  <cp:contentStatus/>
</cp:coreProperties>
</file>