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<sst xmlns="http://schemas.openxmlformats.org/spreadsheetml/2006/main" count="79" uniqueCount="76">
  <si>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</si>
  <si>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</si>
  <si>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</si>
  <si>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</si>
  <si>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</si>
  <si>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</si>
  <si>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</si>
  <si>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</si>
  <si>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</si>
  <si>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</si>
  <si>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</si>
  <si>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</si>
  <si>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</si>
  <si>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</si>
  <si>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</si>
  <si>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</si>
  <si>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</si>
  <si>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</si>
  <si>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</si>
  <si>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</si>
  <si>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</si>
  <si>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</si>
  <si>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</si>
  <si>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</si>
  <si>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</si>
  <si>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</si>
  <si>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</si>
  <si>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</si>
  <si>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</si>
  <si>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</si>
  <si>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</si>
  <si>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</si>
  <si>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</si>
  <si>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</si>
  <si>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</si>
  <si>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</si>
  <si>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</si>
  <si>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</si>
  <si>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</si>
  <si>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</si>
  <si>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</si>
  <si>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</si>
  <si>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</si>
  <si>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</si>
  <si>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</si>
  <si>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</si>
  <si>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</si>
  <si>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</si>
  <si>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</si>
  <si>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</si>
  <si>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</si>
  <si>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</si>
  <si>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</si>
  <si>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</si>
  <si>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</si>
  <si>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</si>
  <si>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</si>
  <si>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</si>
  <si>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</si>
  <si>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</si>
  <si>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</si>
  <si>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</si>
  <si>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</si>
  <si>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</si>
  <si>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</si>
  <si>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</si>
  <si>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</si>
  <si>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</si>
  <si>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</si>
  <si>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</si>
  <si>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</si>
  <si>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</si>
  <si>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</si>
  <si>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</si>
  <si>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</si>
  <si>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06/11/20 - VENCIMENTO 13/11/20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</si>
</sst>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321785</v>
      </c>
      <c r="C7" s="9">
        <f t="shared" si="0"/>
        <v>227389</v>
      </c>
      <c r="D7" s="9">
        <f t="shared" si="0"/>
        <v>247051</v>
      </c>
      <c r="E7" s="9">
        <f t="shared" si="0"/>
        <v>52192</v>
      </c>
      <c r="F7" s="9">
        <f t="shared" si="0"/>
        <v>175451</v>
      </c>
      <c r="G7" s="9">
        <f t="shared" si="0"/>
        <v>299703</v>
      </c>
      <c r="H7" s="9">
        <f t="shared" si="0"/>
        <v>43750</v>
      </c>
      <c r="I7" s="9">
        <f t="shared" si="0"/>
        <v>222195</v>
      </c>
      <c r="J7" s="9">
        <f t="shared" si="0"/>
        <v>207765</v>
      </c>
      <c r="K7" s="9">
        <f t="shared" si="0"/>
        <v>293470</v>
      </c>
      <c r="L7" s="9">
        <f t="shared" si="0"/>
        <v>218534</v>
      </c>
      <c r="M7" s="9">
        <f t="shared" si="0"/>
        <v>97576</v>
      </c>
      <c r="N7" s="9">
        <f t="shared" si="0"/>
        <v>62740</v>
      </c>
      <c r="O7" s="9">
        <f t="shared" si="0"/>
        <v>2469601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14876</v>
      </c>
      <c r="C8" s="11">
        <f t="shared" si="1"/>
        <v>14048</v>
      </c>
      <c r="D8" s="11">
        <f t="shared" si="1"/>
        <v>11347</v>
      </c>
      <c r="E8" s="11">
        <f t="shared" si="1"/>
        <v>2122</v>
      </c>
      <c r="F8" s="11">
        <f t="shared" si="1"/>
        <v>7609</v>
      </c>
      <c r="G8" s="11">
        <f t="shared" si="1"/>
        <v>13833</v>
      </c>
      <c r="H8" s="11">
        <f t="shared" si="1"/>
        <v>2489</v>
      </c>
      <c r="I8" s="11">
        <f t="shared" si="1"/>
        <v>14712</v>
      </c>
      <c r="J8" s="11">
        <f t="shared" si="1"/>
        <v>11413</v>
      </c>
      <c r="K8" s="11">
        <f t="shared" si="1"/>
        <v>10212</v>
      </c>
      <c r="L8" s="11">
        <f t="shared" si="1"/>
        <v>8427</v>
      </c>
      <c r="M8" s="11">
        <f t="shared" si="1"/>
        <v>4764</v>
      </c>
      <c r="N8" s="11">
        <f t="shared" si="1"/>
        <v>3916</v>
      </c>
      <c r="O8" s="11">
        <f t="shared" si="1"/>
        <v>119768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14876</v>
      </c>
      <c r="C9" s="11">
        <v>14048</v>
      </c>
      <c r="D9" s="11">
        <v>11347</v>
      </c>
      <c r="E9" s="11">
        <v>2122</v>
      </c>
      <c r="F9" s="11">
        <v>7609</v>
      </c>
      <c r="G9" s="11">
        <v>13833</v>
      </c>
      <c r="H9" s="11">
        <v>2488</v>
      </c>
      <c r="I9" s="11">
        <v>14708</v>
      </c>
      <c r="J9" s="11">
        <v>11413</v>
      </c>
      <c r="K9" s="11">
        <v>10205</v>
      </c>
      <c r="L9" s="11">
        <v>8427</v>
      </c>
      <c r="M9" s="11">
        <v>4761</v>
      </c>
      <c r="N9" s="11">
        <v>3916</v>
      </c>
      <c r="O9" s="11">
        <f>SUM(B9:N9)</f>
        <v>119753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4</v>
      </c>
      <c r="J10" s="13">
        <v>0</v>
      </c>
      <c r="K10" s="13">
        <v>7</v>
      </c>
      <c r="L10" s="13">
        <v>0</v>
      </c>
      <c r="M10" s="13">
        <v>3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306909</v>
      </c>
      <c r="C11" s="13">
        <v>213341</v>
      </c>
      <c r="D11" s="13">
        <v>235704</v>
      </c>
      <c r="E11" s="13">
        <v>50070</v>
      </c>
      <c r="F11" s="13">
        <v>167842</v>
      </c>
      <c r="G11" s="13">
        <v>285870</v>
      </c>
      <c r="H11" s="13">
        <v>41261</v>
      </c>
      <c r="I11" s="13">
        <v>207483</v>
      </c>
      <c r="J11" s="13">
        <v>196352</v>
      </c>
      <c r="K11" s="13">
        <v>283258</v>
      </c>
      <c r="L11" s="13">
        <v>210107</v>
      </c>
      <c r="M11" s="13">
        <v>92812</v>
      </c>
      <c r="N11" s="13">
        <v>58824</v>
      </c>
      <c r="O11" s="11">
        <f>SUM(B11:N11)</f>
        <v>2349833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1.343290229377242</v>
      </c>
      <c r="C15" s="19">
        <v>1.399198986661339</v>
      </c>
      <c r="D15" s="19">
        <v>1.319008848915023</v>
      </c>
      <c r="E15" s="19">
        <v>1.0108440442167</v>
      </c>
      <c r="F15" s="19">
        <v>1.719749364549122</v>
      </c>
      <c r="G15" s="19">
        <v>1.642754134054196</v>
      </c>
      <c r="H15" s="19">
        <v>1.914618734207336</v>
      </c>
      <c r="I15" s="19">
        <v>1.419718687523358</v>
      </c>
      <c r="J15" s="19">
        <v>1.428241073137946</v>
      </c>
      <c r="K15" s="19">
        <v>1.30143805651154</v>
      </c>
      <c r="L15" s="19">
        <v>1.407279894995967</v>
      </c>
      <c r="M15" s="19">
        <v>1.478029126622867</v>
      </c>
      <c r="N15" s="19">
        <v>1.454447968222124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995150.0800000001</v>
      </c>
      <c r="C17" s="24">
        <f aca="true" t="shared" si="2" ref="C17:N17">C18+C19+C20+C21+C22+C23+C24+C25</f>
        <v>765839.98</v>
      </c>
      <c r="D17" s="24">
        <f t="shared" si="2"/>
        <v>671344.26</v>
      </c>
      <c r="E17" s="24">
        <f t="shared" si="2"/>
        <v>187500.24000000002</v>
      </c>
      <c r="F17" s="24">
        <f t="shared" si="2"/>
        <v>707101.9199999999</v>
      </c>
      <c r="G17" s="24">
        <f t="shared" si="2"/>
        <v>953607.32</v>
      </c>
      <c r="H17" s="24">
        <f t="shared" si="2"/>
        <v>212021.07</v>
      </c>
      <c r="I17" s="24">
        <f t="shared" si="2"/>
        <v>742442.98</v>
      </c>
      <c r="J17" s="24">
        <f t="shared" si="2"/>
        <v>696357.74</v>
      </c>
      <c r="K17" s="24">
        <f t="shared" si="2"/>
        <v>864463.8400000002</v>
      </c>
      <c r="L17" s="24">
        <f t="shared" si="2"/>
        <v>795004.5999999999</v>
      </c>
      <c r="M17" s="24">
        <f t="shared" si="2"/>
        <v>432956.89999999997</v>
      </c>
      <c r="N17" s="24">
        <f t="shared" si="2"/>
        <v>241540.83</v>
      </c>
      <c r="O17" s="24">
        <f>O18+O19+O20+O21+O22+O23+O24+O25</f>
        <v>8265331.76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718932.05</v>
      </c>
      <c r="C18" s="30">
        <f t="shared" si="3"/>
        <v>524700.12</v>
      </c>
      <c r="D18" s="30">
        <f t="shared" si="3"/>
        <v>499833.58</v>
      </c>
      <c r="E18" s="30">
        <f t="shared" si="3"/>
        <v>180641.73</v>
      </c>
      <c r="F18" s="30">
        <f t="shared" si="3"/>
        <v>411292.23</v>
      </c>
      <c r="G18" s="30">
        <f t="shared" si="3"/>
        <v>577557.65</v>
      </c>
      <c r="H18" s="30">
        <f t="shared" si="3"/>
        <v>113045.63</v>
      </c>
      <c r="I18" s="30">
        <f t="shared" si="3"/>
        <v>508648.79</v>
      </c>
      <c r="J18" s="30">
        <f t="shared" si="3"/>
        <v>478711.34</v>
      </c>
      <c r="K18" s="30">
        <f t="shared" si="3"/>
        <v>639588.52</v>
      </c>
      <c r="L18" s="30">
        <f t="shared" si="3"/>
        <v>542051.73</v>
      </c>
      <c r="M18" s="30">
        <f t="shared" si="3"/>
        <v>279604.03</v>
      </c>
      <c r="N18" s="30">
        <f t="shared" si="3"/>
        <v>162471.5</v>
      </c>
      <c r="O18" s="30">
        <f aca="true" t="shared" si="4" ref="O18:O25">SUM(B18:N18)</f>
        <v>5637078.899999999</v>
      </c>
    </row>
    <row r="19" spans="1:23" ht="18.75" customHeight="1">
      <c r="A19" s="26" t="s">
        <v>35</v>
      </c>
      <c r="B19" s="30">
        <f>IF(B15&lt;&gt;0,ROUND((B15-1)*B18,2),0)</f>
        <v>246802.35</v>
      </c>
      <c r="C19" s="30">
        <f aca="true" t="shared" si="5" ref="C19:N19">IF(C15&lt;&gt;0,ROUND((C15-1)*C18,2),0)</f>
        <v>209459.76</v>
      </c>
      <c r="D19" s="30">
        <f t="shared" si="5"/>
        <v>159451.34</v>
      </c>
      <c r="E19" s="30">
        <f t="shared" si="5"/>
        <v>1958.89</v>
      </c>
      <c r="F19" s="30">
        <f t="shared" si="5"/>
        <v>296027.32</v>
      </c>
      <c r="G19" s="30">
        <f t="shared" si="5"/>
        <v>371227.57</v>
      </c>
      <c r="H19" s="30">
        <f t="shared" si="5"/>
        <v>103393.65</v>
      </c>
      <c r="I19" s="30">
        <f t="shared" si="5"/>
        <v>213489.4</v>
      </c>
      <c r="J19" s="30">
        <f t="shared" si="5"/>
        <v>205003.86</v>
      </c>
      <c r="K19" s="30">
        <f t="shared" si="5"/>
        <v>192796.32</v>
      </c>
      <c r="L19" s="30">
        <f t="shared" si="5"/>
        <v>220766.77</v>
      </c>
      <c r="M19" s="30">
        <f t="shared" si="5"/>
        <v>133658.87</v>
      </c>
      <c r="N19" s="30">
        <f t="shared" si="5"/>
        <v>73834.84</v>
      </c>
      <c r="O19" s="30">
        <f t="shared" si="4"/>
        <v>2427870.9399999995</v>
      </c>
      <c r="W19" s="62"/>
    </row>
    <row r="20" spans="1:15" ht="18.75" customHeight="1">
      <c r="A20" s="26" t="s">
        <v>36</v>
      </c>
      <c r="B20" s="30">
        <v>35540.05</v>
      </c>
      <c r="C20" s="30">
        <v>25759.07</v>
      </c>
      <c r="D20" s="30">
        <v>15748.88</v>
      </c>
      <c r="E20" s="30">
        <v>6482.38</v>
      </c>
      <c r="F20" s="30">
        <v>15084.7</v>
      </c>
      <c r="G20" s="30">
        <v>23060.99</v>
      </c>
      <c r="H20" s="30">
        <v>4340.1</v>
      </c>
      <c r="I20" s="30">
        <v>14995.69</v>
      </c>
      <c r="J20" s="30">
        <v>22360.67</v>
      </c>
      <c r="K20" s="30">
        <v>32615.43</v>
      </c>
      <c r="L20" s="30">
        <v>30583.47</v>
      </c>
      <c r="M20" s="30">
        <v>12067.92</v>
      </c>
      <c r="N20" s="30">
        <v>7314.34</v>
      </c>
      <c r="O20" s="30">
        <f t="shared" si="4"/>
        <v>245953.69000000003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-232.89</v>
      </c>
      <c r="D23" s="30">
        <v>-2293.03</v>
      </c>
      <c r="E23" s="30">
        <v>0</v>
      </c>
      <c r="F23" s="30">
        <v>-321.88</v>
      </c>
      <c r="G23" s="30">
        <v>-694.64</v>
      </c>
      <c r="H23" s="30">
        <v>-336.68</v>
      </c>
      <c r="I23" s="30">
        <v>-78.7</v>
      </c>
      <c r="J23" s="30">
        <v>-2074.02</v>
      </c>
      <c r="K23" s="30">
        <v>-281.32</v>
      </c>
      <c r="L23" s="30">
        <v>-863.17</v>
      </c>
      <c r="M23" s="30">
        <v>-353.15</v>
      </c>
      <c r="N23" s="30">
        <v>-67.83</v>
      </c>
      <c r="O23" s="30">
        <f t="shared" si="4"/>
        <v>-7597.3099999999995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-45190.5</v>
      </c>
      <c r="C24" s="30">
        <v>-33102.1</v>
      </c>
      <c r="D24" s="30">
        <v>-29610</v>
      </c>
      <c r="E24" s="30">
        <v>-8427.6</v>
      </c>
      <c r="F24" s="30">
        <v>-31544.79</v>
      </c>
      <c r="G24" s="30">
        <v>-40554.8</v>
      </c>
      <c r="H24" s="30">
        <v>-8421.63</v>
      </c>
      <c r="I24" s="30">
        <v>-31147.74</v>
      </c>
      <c r="J24" s="30">
        <v>-30892.14</v>
      </c>
      <c r="K24" s="30">
        <v>-37401.36</v>
      </c>
      <c r="L24" s="30">
        <v>-34600.77</v>
      </c>
      <c r="M24" s="30">
        <v>-18778.76</v>
      </c>
      <c r="N24" s="30">
        <v>-10764.6</v>
      </c>
      <c r="O24" s="30">
        <f t="shared" si="4"/>
        <v>-360436.79000000004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36330.15</v>
      </c>
      <c r="C25" s="30">
        <v>36520.04</v>
      </c>
      <c r="D25" s="30">
        <v>26845.5</v>
      </c>
      <c r="E25" s="30">
        <v>6844.84</v>
      </c>
      <c r="F25" s="30">
        <v>15196.35</v>
      </c>
      <c r="G25" s="30">
        <v>21642.56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306046.45000000007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-65454.4</v>
      </c>
      <c r="C27" s="30">
        <f>+C28+C30+C41+C42+C45-C46</f>
        <v>-61811.2</v>
      </c>
      <c r="D27" s="30">
        <f t="shared" si="6"/>
        <v>-49926.8</v>
      </c>
      <c r="E27" s="30">
        <f t="shared" si="6"/>
        <v>-9336.8</v>
      </c>
      <c r="F27" s="30">
        <f t="shared" si="6"/>
        <v>-33479.6</v>
      </c>
      <c r="G27" s="30">
        <f t="shared" si="6"/>
        <v>-60865.2</v>
      </c>
      <c r="H27" s="30">
        <f t="shared" si="6"/>
        <v>-140947.2</v>
      </c>
      <c r="I27" s="30">
        <f t="shared" si="6"/>
        <v>-64715.2</v>
      </c>
      <c r="J27" s="30">
        <f t="shared" si="6"/>
        <v>-50217.2</v>
      </c>
      <c r="K27" s="30">
        <f t="shared" si="6"/>
        <v>-44902</v>
      </c>
      <c r="L27" s="30">
        <f t="shared" si="6"/>
        <v>-37078.8</v>
      </c>
      <c r="M27" s="30">
        <f t="shared" si="6"/>
        <v>-20948.4</v>
      </c>
      <c r="N27" s="30">
        <f t="shared" si="6"/>
        <v>-17230.4</v>
      </c>
      <c r="O27" s="30">
        <f t="shared" si="6"/>
        <v>-656913.2000000001</v>
      </c>
    </row>
    <row r="28" spans="1:15" ht="18.75" customHeight="1">
      <c r="A28" s="26" t="s">
        <v>40</v>
      </c>
      <c r="B28" s="31">
        <f>+B29</f>
        <v>-65454.4</v>
      </c>
      <c r="C28" s="31">
        <f>+C29</f>
        <v>-61811.2</v>
      </c>
      <c r="D28" s="31">
        <f aca="true" t="shared" si="7" ref="D28:O28">+D29</f>
        <v>-49926.8</v>
      </c>
      <c r="E28" s="31">
        <f t="shared" si="7"/>
        <v>-9336.8</v>
      </c>
      <c r="F28" s="31">
        <f t="shared" si="7"/>
        <v>-33479.6</v>
      </c>
      <c r="G28" s="31">
        <f t="shared" si="7"/>
        <v>-60865.2</v>
      </c>
      <c r="H28" s="31">
        <f t="shared" si="7"/>
        <v>-10947.2</v>
      </c>
      <c r="I28" s="31">
        <f t="shared" si="7"/>
        <v>-64715.2</v>
      </c>
      <c r="J28" s="31">
        <f t="shared" si="7"/>
        <v>-50217.2</v>
      </c>
      <c r="K28" s="31">
        <f t="shared" si="7"/>
        <v>-44902</v>
      </c>
      <c r="L28" s="31">
        <f t="shared" si="7"/>
        <v>-37078.8</v>
      </c>
      <c r="M28" s="31">
        <f t="shared" si="7"/>
        <v>-20948.4</v>
      </c>
      <c r="N28" s="31">
        <f t="shared" si="7"/>
        <v>-17230.4</v>
      </c>
      <c r="O28" s="31">
        <f t="shared" si="7"/>
        <v>-526913.2000000001</v>
      </c>
    </row>
    <row r="29" spans="1:26" ht="18.75" customHeight="1">
      <c r="A29" s="27" t="s">
        <v>41</v>
      </c>
      <c r="B29" s="16">
        <f>ROUND((-B9)*$G$3,2)</f>
        <v>-65454.4</v>
      </c>
      <c r="C29" s="16">
        <f aca="true" t="shared" si="8" ref="C29:N29">ROUND((-C9)*$G$3,2)</f>
        <v>-61811.2</v>
      </c>
      <c r="D29" s="16">
        <f t="shared" si="8"/>
        <v>-49926.8</v>
      </c>
      <c r="E29" s="16">
        <f t="shared" si="8"/>
        <v>-9336.8</v>
      </c>
      <c r="F29" s="16">
        <f t="shared" si="8"/>
        <v>-33479.6</v>
      </c>
      <c r="G29" s="16">
        <f t="shared" si="8"/>
        <v>-60865.2</v>
      </c>
      <c r="H29" s="16">
        <f t="shared" si="8"/>
        <v>-10947.2</v>
      </c>
      <c r="I29" s="16">
        <f t="shared" si="8"/>
        <v>-64715.2</v>
      </c>
      <c r="J29" s="16">
        <f t="shared" si="8"/>
        <v>-50217.2</v>
      </c>
      <c r="K29" s="16">
        <f t="shared" si="8"/>
        <v>-44902</v>
      </c>
      <c r="L29" s="16">
        <f t="shared" si="8"/>
        <v>-37078.8</v>
      </c>
      <c r="M29" s="16">
        <f t="shared" si="8"/>
        <v>-20948.4</v>
      </c>
      <c r="N29" s="16">
        <f t="shared" si="8"/>
        <v>-17230.4</v>
      </c>
      <c r="O29" s="32">
        <f aca="true" t="shared" si="9" ref="O29:O46">SUM(B29:N29)</f>
        <v>-526913.2000000001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-294000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-294000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929695.68</v>
      </c>
      <c r="C44" s="36">
        <f t="shared" si="11"/>
        <v>704028.78</v>
      </c>
      <c r="D44" s="36">
        <f t="shared" si="11"/>
        <v>621417.46</v>
      </c>
      <c r="E44" s="36">
        <f t="shared" si="11"/>
        <v>178163.44000000003</v>
      </c>
      <c r="F44" s="36">
        <f t="shared" si="11"/>
        <v>673622.32</v>
      </c>
      <c r="G44" s="36">
        <f t="shared" si="11"/>
        <v>892742.12</v>
      </c>
      <c r="H44" s="36">
        <f t="shared" si="11"/>
        <v>71073.87</v>
      </c>
      <c r="I44" s="36">
        <f t="shared" si="11"/>
        <v>677727.78</v>
      </c>
      <c r="J44" s="36">
        <f t="shared" si="11"/>
        <v>646140.54</v>
      </c>
      <c r="K44" s="36">
        <f t="shared" si="11"/>
        <v>819561.8400000002</v>
      </c>
      <c r="L44" s="36">
        <f t="shared" si="11"/>
        <v>757925.7999999998</v>
      </c>
      <c r="M44" s="36">
        <f t="shared" si="11"/>
        <v>412008.49999999994</v>
      </c>
      <c r="N44" s="36">
        <f t="shared" si="11"/>
        <v>224310.43</v>
      </c>
      <c r="O44" s="36">
        <f>SUM(B44:N44)</f>
        <v>7608418.56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 s="43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929695.67</v>
      </c>
      <c r="C50" s="51">
        <f t="shared" si="12"/>
        <v>704028.78</v>
      </c>
      <c r="D50" s="51">
        <f t="shared" si="12"/>
        <v>621417.46</v>
      </c>
      <c r="E50" s="51">
        <f t="shared" si="12"/>
        <v>178163.44</v>
      </c>
      <c r="F50" s="51">
        <f t="shared" si="12"/>
        <v>673622.33</v>
      </c>
      <c r="G50" s="51">
        <f t="shared" si="12"/>
        <v>892742.12</v>
      </c>
      <c r="H50" s="51">
        <f t="shared" si="12"/>
        <v>71073.86</v>
      </c>
      <c r="I50" s="51">
        <f t="shared" si="12"/>
        <v>677727.79</v>
      </c>
      <c r="J50" s="51">
        <f t="shared" si="12"/>
        <v>646140.53</v>
      </c>
      <c r="K50" s="51">
        <f t="shared" si="12"/>
        <v>819561.84</v>
      </c>
      <c r="L50" s="51">
        <f t="shared" si="12"/>
        <v>757925.81</v>
      </c>
      <c r="M50" s="51">
        <f t="shared" si="12"/>
        <v>412008.5</v>
      </c>
      <c r="N50" s="51">
        <f t="shared" si="12"/>
        <v>224310.44</v>
      </c>
      <c r="O50" s="36">
        <f t="shared" si="12"/>
        <v>7608418.570000001</v>
      </c>
      <c r="Q50"/>
    </row>
    <row r="51" spans="1:18" ht="18.75" customHeight="1">
      <c r="A51" s="26" t="s">
        <v>59</v>
      </c>
      <c r="B51" s="51">
        <v>777823.53</v>
      </c>
      <c r="C51" s="51">
        <v>517126.33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1294949.86</v>
      </c>
      <c r="P51"/>
      <c r="Q51"/>
      <c r="R51" s="43"/>
    </row>
    <row r="52" spans="1:16" ht="18.75" customHeight="1">
      <c r="A52" s="26" t="s">
        <v>60</v>
      </c>
      <c r="B52" s="51">
        <v>151872.14</v>
      </c>
      <c r="C52" s="51">
        <v>186902.45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338774.59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621417.46</v>
      </c>
      <c r="E53" s="52">
        <v>0</v>
      </c>
      <c r="F53" s="52">
        <v>0</v>
      </c>
      <c r="G53" s="52">
        <v>0</v>
      </c>
      <c r="H53" s="51">
        <v>71073.86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692491.32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178163.44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178163.44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673622.33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673622.33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892742.12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892742.12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677727.79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677727.79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646140.53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646140.53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819561.84</v>
      </c>
      <c r="L59" s="31">
        <v>757925.81</v>
      </c>
      <c r="M59" s="52">
        <v>0</v>
      </c>
      <c r="N59" s="52">
        <v>0</v>
      </c>
      <c r="O59" s="36">
        <f t="shared" si="13"/>
        <v>1577487.65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412008.5</v>
      </c>
      <c r="N60" s="52">
        <v>0</v>
      </c>
      <c r="O60" s="36">
        <f t="shared" si="13"/>
        <v>412008.5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224310.44</v>
      </c>
      <c r="O61" s="55">
        <f t="shared" si="13"/>
        <v>224310.44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97" ht="17.25" customHeight="1"/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2020-11-12T17:59:04Z</dcterms:modified>
  <cp:category/>
  <cp:version/>
  <cp:contentType/>
  <cp:contentStatus/>
</cp:coreProperties>
</file>