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<sst xmlns="http://schemas.openxmlformats.org/spreadsheetml/2006/main" count="79" uniqueCount="76">
  <si>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</si>
  <si>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</si>
  <si>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</si>
  <si>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</si>
  <si>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</si>
  <si>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</si>
  <si>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</si>
  <si>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</si>
  <si>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</si>
  <si>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</si>
  <si>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</si>
  <si>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</si>
  <si>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</si>
  <si>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</si>
  <si>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</si>
  <si>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</si>
  <si>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</si>
  <si>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</si>
  <si>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</si>
  <si>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</si>
  <si>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</si>
  <si>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</si>
  <si>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</si>
  <si>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</si>
  <si>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</si>
  <si>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</si>
  <si>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</si>
  <si>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</si>
  <si>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</si>
  <si>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</si>
  <si>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</si>
  <si>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</si>
  <si>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</si>
  <si>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</si>
  <si>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</si>
  <si>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</si>
  <si>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</si>
  <si>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</si>
  <si>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</si>
  <si>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</si>
  <si>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</si>
  <si>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</si>
  <si>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</si>
  <si>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</si>
  <si>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</si>
  <si>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</si>
  <si>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</si>
  <si>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</si>
  <si>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</si>
  <si>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</si>
  <si>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</si>
  <si>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</si>
  <si>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</si>
  <si>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</si>
  <si>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</si>
  <si>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</si>
  <si>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</si>
  <si>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</si>
  <si>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</si>
  <si>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</si>
  <si>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</si>
  <si>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</si>
  <si>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</si>
  <si>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</si>
  <si>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</si>
  <si>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</si>
  <si>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</si>
  <si>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</si>
  <si>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</si>
  <si>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</si>
  <si>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</si>
  <si>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</si>
  <si>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</si>
  <si>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</si>
  <si>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</si>
  <si>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04/11/20 - VENCIMENTO 11/11/20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</si>
</sst>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307070</v>
      </c>
      <c r="C7" s="9">
        <f t="shared" si="0"/>
        <v>218889</v>
      </c>
      <c r="D7" s="9">
        <f t="shared" si="0"/>
        <v>238766</v>
      </c>
      <c r="E7" s="9">
        <f t="shared" si="0"/>
        <v>50712</v>
      </c>
      <c r="F7" s="9">
        <f t="shared" si="0"/>
        <v>166972</v>
      </c>
      <c r="G7" s="9">
        <f t="shared" si="0"/>
        <v>275239</v>
      </c>
      <c r="H7" s="9">
        <f t="shared" si="0"/>
        <v>42883</v>
      </c>
      <c r="I7" s="9">
        <f t="shared" si="0"/>
        <v>216513</v>
      </c>
      <c r="J7" s="9">
        <f t="shared" si="0"/>
        <v>198018</v>
      </c>
      <c r="K7" s="9">
        <f t="shared" si="0"/>
        <v>276711</v>
      </c>
      <c r="L7" s="9">
        <f t="shared" si="0"/>
        <v>209354</v>
      </c>
      <c r="M7" s="9">
        <f t="shared" si="0"/>
        <v>93303</v>
      </c>
      <c r="N7" s="9">
        <f t="shared" si="0"/>
        <v>61305</v>
      </c>
      <c r="O7" s="9">
        <f t="shared" si="0"/>
        <v>2355735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12868</v>
      </c>
      <c r="C8" s="11">
        <f t="shared" si="1"/>
        <v>12275</v>
      </c>
      <c r="D8" s="11">
        <f t="shared" si="1"/>
        <v>9801</v>
      </c>
      <c r="E8" s="11">
        <f t="shared" si="1"/>
        <v>1880</v>
      </c>
      <c r="F8" s="11">
        <f t="shared" si="1"/>
        <v>6570</v>
      </c>
      <c r="G8" s="11">
        <f t="shared" si="1"/>
        <v>11555</v>
      </c>
      <c r="H8" s="11">
        <f t="shared" si="1"/>
        <v>2423</v>
      </c>
      <c r="I8" s="11">
        <f t="shared" si="1"/>
        <v>12983</v>
      </c>
      <c r="J8" s="11">
        <f t="shared" si="1"/>
        <v>9598</v>
      </c>
      <c r="K8" s="11">
        <f t="shared" si="1"/>
        <v>8628</v>
      </c>
      <c r="L8" s="11">
        <f t="shared" si="1"/>
        <v>7393</v>
      </c>
      <c r="M8" s="11">
        <f t="shared" si="1"/>
        <v>4119</v>
      </c>
      <c r="N8" s="11">
        <f t="shared" si="1"/>
        <v>3582</v>
      </c>
      <c r="O8" s="11">
        <f t="shared" si="1"/>
        <v>103675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12868</v>
      </c>
      <c r="C9" s="11">
        <v>12275</v>
      </c>
      <c r="D9" s="11">
        <v>9801</v>
      </c>
      <c r="E9" s="11">
        <v>1880</v>
      </c>
      <c r="F9" s="11">
        <v>6570</v>
      </c>
      <c r="G9" s="11">
        <v>11555</v>
      </c>
      <c r="H9" s="11">
        <v>2423</v>
      </c>
      <c r="I9" s="11">
        <v>12980</v>
      </c>
      <c r="J9" s="11">
        <v>9598</v>
      </c>
      <c r="K9" s="11">
        <v>8624</v>
      </c>
      <c r="L9" s="11">
        <v>7393</v>
      </c>
      <c r="M9" s="11">
        <v>4115</v>
      </c>
      <c r="N9" s="11">
        <v>3582</v>
      </c>
      <c r="O9" s="11">
        <f>SUM(B9:N9)</f>
        <v>103664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4</v>
      </c>
      <c r="L10" s="13">
        <v>0</v>
      </c>
      <c r="M10" s="13">
        <v>4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294202</v>
      </c>
      <c r="C11" s="13">
        <v>206614</v>
      </c>
      <c r="D11" s="13">
        <v>228965</v>
      </c>
      <c r="E11" s="13">
        <v>48832</v>
      </c>
      <c r="F11" s="13">
        <v>160402</v>
      </c>
      <c r="G11" s="13">
        <v>263684</v>
      </c>
      <c r="H11" s="13">
        <v>40460</v>
      </c>
      <c r="I11" s="13">
        <v>203530</v>
      </c>
      <c r="J11" s="13">
        <v>188420</v>
      </c>
      <c r="K11" s="13">
        <v>268083</v>
      </c>
      <c r="L11" s="13">
        <v>201961</v>
      </c>
      <c r="M11" s="13">
        <v>89184</v>
      </c>
      <c r="N11" s="13">
        <v>57723</v>
      </c>
      <c r="O11" s="11">
        <f>SUM(B11:N11)</f>
        <v>2252060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1.42648941275998</v>
      </c>
      <c r="C15" s="19">
        <v>1.480821746596342</v>
      </c>
      <c r="D15" s="19">
        <v>1.415168724580357</v>
      </c>
      <c r="E15" s="19">
        <v>1.031061836883626</v>
      </c>
      <c r="F15" s="19">
        <v>1.815470401348635</v>
      </c>
      <c r="G15" s="19">
        <v>1.830341962346637</v>
      </c>
      <c r="H15" s="19">
        <v>1.91057181448788</v>
      </c>
      <c r="I15" s="19">
        <v>1.469769590209524</v>
      </c>
      <c r="J15" s="19">
        <v>1.510478341337026</v>
      </c>
      <c r="K15" s="19">
        <v>1.410210539324714</v>
      </c>
      <c r="L15" s="19">
        <v>1.470519481676575</v>
      </c>
      <c r="M15" s="19">
        <v>1.576782532193273</v>
      </c>
      <c r="N15" s="19">
        <v>1.516263770155927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1007426.85</v>
      </c>
      <c r="C17" s="24">
        <f aca="true" t="shared" si="2" ref="C17:N17">C18+C19+C20+C21+C22+C23+C24+C25</f>
        <v>779290.6900000001</v>
      </c>
      <c r="D17" s="24">
        <f t="shared" si="2"/>
        <v>695831.7100000001</v>
      </c>
      <c r="E17" s="24">
        <f t="shared" si="2"/>
        <v>185364.97999999998</v>
      </c>
      <c r="F17" s="24">
        <f t="shared" si="2"/>
        <v>709477.15</v>
      </c>
      <c r="G17" s="24">
        <f t="shared" si="2"/>
        <v>975505.9199999999</v>
      </c>
      <c r="H17" s="24">
        <f t="shared" si="2"/>
        <v>207019.52000000002</v>
      </c>
      <c r="I17" s="24">
        <f t="shared" si="2"/>
        <v>748051.88</v>
      </c>
      <c r="J17" s="24">
        <f t="shared" si="2"/>
        <v>701360.5000000001</v>
      </c>
      <c r="K17" s="24">
        <f t="shared" si="2"/>
        <v>882425.94</v>
      </c>
      <c r="L17" s="24">
        <f t="shared" si="2"/>
        <v>795110.97</v>
      </c>
      <c r="M17" s="24">
        <f t="shared" si="2"/>
        <v>441079.11999999994</v>
      </c>
      <c r="N17" s="24">
        <f t="shared" si="2"/>
        <v>245910.34999999998</v>
      </c>
      <c r="O17" s="24">
        <f>O18+O19+O20+O21+O22+O23+O24+O25</f>
        <v>8373855.580000002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686055.79</v>
      </c>
      <c r="C18" s="30">
        <f t="shared" si="3"/>
        <v>505086.37</v>
      </c>
      <c r="D18" s="30">
        <f t="shared" si="3"/>
        <v>483071.37</v>
      </c>
      <c r="E18" s="30">
        <f t="shared" si="3"/>
        <v>175519.3</v>
      </c>
      <c r="F18" s="30">
        <f t="shared" si="3"/>
        <v>391415.76</v>
      </c>
      <c r="G18" s="30">
        <f t="shared" si="3"/>
        <v>530413.08</v>
      </c>
      <c r="H18" s="30">
        <f t="shared" si="3"/>
        <v>110805.38</v>
      </c>
      <c r="I18" s="30">
        <f t="shared" si="3"/>
        <v>495641.56</v>
      </c>
      <c r="J18" s="30">
        <f t="shared" si="3"/>
        <v>456253.27</v>
      </c>
      <c r="K18" s="30">
        <f t="shared" si="3"/>
        <v>603063.95</v>
      </c>
      <c r="L18" s="30">
        <f t="shared" si="3"/>
        <v>519281.66</v>
      </c>
      <c r="M18" s="30">
        <f t="shared" si="3"/>
        <v>267359.75</v>
      </c>
      <c r="N18" s="30">
        <f t="shared" si="3"/>
        <v>158755.43</v>
      </c>
      <c r="O18" s="30">
        <f aca="true" t="shared" si="4" ref="O18:O25">SUM(B18:N18)</f>
        <v>5382722.67</v>
      </c>
    </row>
    <row r="19" spans="1:23" ht="18.75" customHeight="1">
      <c r="A19" s="26" t="s">
        <v>35</v>
      </c>
      <c r="B19" s="30">
        <f>IF(B15&lt;&gt;0,ROUND((B15-1)*B18,2),0)</f>
        <v>292595.53</v>
      </c>
      <c r="C19" s="30">
        <f aca="true" t="shared" si="5" ref="C19:N19">IF(C15&lt;&gt;0,ROUND((C15-1)*C18,2),0)</f>
        <v>242856.51</v>
      </c>
      <c r="D19" s="30">
        <f t="shared" si="5"/>
        <v>200556.12</v>
      </c>
      <c r="E19" s="30">
        <f t="shared" si="5"/>
        <v>5451.95</v>
      </c>
      <c r="F19" s="30">
        <f t="shared" si="5"/>
        <v>319187.97</v>
      </c>
      <c r="G19" s="30">
        <f t="shared" si="5"/>
        <v>440424.24</v>
      </c>
      <c r="H19" s="30">
        <f t="shared" si="5"/>
        <v>100896.26</v>
      </c>
      <c r="I19" s="30">
        <f t="shared" si="5"/>
        <v>232837.33</v>
      </c>
      <c r="J19" s="30">
        <f t="shared" si="5"/>
        <v>232907.41</v>
      </c>
      <c r="K19" s="30">
        <f t="shared" si="5"/>
        <v>247383.19</v>
      </c>
      <c r="L19" s="30">
        <f t="shared" si="5"/>
        <v>244332.14</v>
      </c>
      <c r="M19" s="30">
        <f t="shared" si="5"/>
        <v>154208.43</v>
      </c>
      <c r="N19" s="30">
        <f t="shared" si="5"/>
        <v>81959.68</v>
      </c>
      <c r="O19" s="30">
        <f t="shared" si="4"/>
        <v>2795596.7600000007</v>
      </c>
      <c r="W19" s="62"/>
    </row>
    <row r="20" spans="1:15" ht="18.75" customHeight="1">
      <c r="A20" s="26" t="s">
        <v>36</v>
      </c>
      <c r="B20" s="30">
        <v>34908.33</v>
      </c>
      <c r="C20" s="30">
        <v>25412.38</v>
      </c>
      <c r="D20" s="30">
        <v>15808.06</v>
      </c>
      <c r="E20" s="30">
        <v>5988.61</v>
      </c>
      <c r="F20" s="30">
        <v>14830.08</v>
      </c>
      <c r="G20" s="30">
        <v>22827.84</v>
      </c>
      <c r="H20" s="30">
        <v>4143.19</v>
      </c>
      <c r="I20" s="30">
        <v>14272.12</v>
      </c>
      <c r="J20" s="30">
        <v>21945.67</v>
      </c>
      <c r="K20" s="30">
        <v>32514.65</v>
      </c>
      <c r="L20" s="30">
        <v>29966.54</v>
      </c>
      <c r="M20" s="30">
        <v>11884.3</v>
      </c>
      <c r="N20" s="30">
        <v>7277.16</v>
      </c>
      <c r="O20" s="30">
        <f t="shared" si="4"/>
        <v>241778.93000000002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-78.93</v>
      </c>
      <c r="C23" s="30">
        <v>-77.63</v>
      </c>
      <c r="D23" s="30">
        <v>-1502.33</v>
      </c>
      <c r="E23" s="30">
        <v>-222.81</v>
      </c>
      <c r="F23" s="30">
        <v>-402.35</v>
      </c>
      <c r="G23" s="30">
        <v>-260.49</v>
      </c>
      <c r="H23" s="30">
        <v>-757.53</v>
      </c>
      <c r="I23" s="30">
        <v>-157.4</v>
      </c>
      <c r="J23" s="30">
        <v>-2313.33</v>
      </c>
      <c r="K23" s="30">
        <v>-140.66</v>
      </c>
      <c r="L23" s="30">
        <v>-1569.4</v>
      </c>
      <c r="M23" s="30">
        <v>-282.52</v>
      </c>
      <c r="N23" s="30">
        <v>0</v>
      </c>
      <c r="O23" s="30">
        <f t="shared" si="4"/>
        <v>-7765.379999999999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-45120</v>
      </c>
      <c r="C24" s="30">
        <v>-33242.96</v>
      </c>
      <c r="D24" s="30">
        <v>-30315</v>
      </c>
      <c r="E24" s="30">
        <v>-8216.91</v>
      </c>
      <c r="F24" s="30">
        <v>-31474.22</v>
      </c>
      <c r="G24" s="30">
        <v>-40909.3</v>
      </c>
      <c r="H24" s="30">
        <v>-8067.78</v>
      </c>
      <c r="I24" s="30">
        <v>-31077.27</v>
      </c>
      <c r="J24" s="30">
        <v>-30680.55</v>
      </c>
      <c r="K24" s="30">
        <v>-37541.44</v>
      </c>
      <c r="L24" s="30">
        <v>-33966.54</v>
      </c>
      <c r="M24" s="30">
        <v>-18848.83</v>
      </c>
      <c r="N24" s="30">
        <v>-10834.5</v>
      </c>
      <c r="O24" s="30">
        <f t="shared" si="4"/>
        <v>-360295.3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36330.15</v>
      </c>
      <c r="C25" s="30">
        <v>36520.04</v>
      </c>
      <c r="D25" s="30">
        <v>26845.5</v>
      </c>
      <c r="E25" s="30">
        <v>6844.84</v>
      </c>
      <c r="F25" s="30">
        <v>14551.92</v>
      </c>
      <c r="G25" s="30">
        <v>21642.56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305402.0200000001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-56619.2</v>
      </c>
      <c r="C27" s="30">
        <f>+C28+C30+C41+C42+C45-C46</f>
        <v>-54010</v>
      </c>
      <c r="D27" s="30">
        <f t="shared" si="6"/>
        <v>-43124.4</v>
      </c>
      <c r="E27" s="30">
        <f t="shared" si="6"/>
        <v>-8272</v>
      </c>
      <c r="F27" s="30">
        <f t="shared" si="6"/>
        <v>-28908</v>
      </c>
      <c r="G27" s="30">
        <f t="shared" si="6"/>
        <v>-50842</v>
      </c>
      <c r="H27" s="30">
        <f t="shared" si="6"/>
        <v>-10661.2</v>
      </c>
      <c r="I27" s="30">
        <f t="shared" si="6"/>
        <v>-57112</v>
      </c>
      <c r="J27" s="30">
        <f t="shared" si="6"/>
        <v>-42231.2</v>
      </c>
      <c r="K27" s="30">
        <f t="shared" si="6"/>
        <v>-37945.6</v>
      </c>
      <c r="L27" s="30">
        <f t="shared" si="6"/>
        <v>-32529.2</v>
      </c>
      <c r="M27" s="30">
        <f t="shared" si="6"/>
        <v>-18106</v>
      </c>
      <c r="N27" s="30">
        <f t="shared" si="6"/>
        <v>-15760.8</v>
      </c>
      <c r="O27" s="30">
        <f t="shared" si="6"/>
        <v>-456121.60000000003</v>
      </c>
    </row>
    <row r="28" spans="1:15" ht="18.75" customHeight="1">
      <c r="A28" s="26" t="s">
        <v>40</v>
      </c>
      <c r="B28" s="31">
        <f>+B29</f>
        <v>-56619.2</v>
      </c>
      <c r="C28" s="31">
        <f>+C29</f>
        <v>-54010</v>
      </c>
      <c r="D28" s="31">
        <f aca="true" t="shared" si="7" ref="D28:O28">+D29</f>
        <v>-43124.4</v>
      </c>
      <c r="E28" s="31">
        <f t="shared" si="7"/>
        <v>-8272</v>
      </c>
      <c r="F28" s="31">
        <f t="shared" si="7"/>
        <v>-28908</v>
      </c>
      <c r="G28" s="31">
        <f t="shared" si="7"/>
        <v>-50842</v>
      </c>
      <c r="H28" s="31">
        <f t="shared" si="7"/>
        <v>-10661.2</v>
      </c>
      <c r="I28" s="31">
        <f t="shared" si="7"/>
        <v>-57112</v>
      </c>
      <c r="J28" s="31">
        <f t="shared" si="7"/>
        <v>-42231.2</v>
      </c>
      <c r="K28" s="31">
        <f t="shared" si="7"/>
        <v>-37945.6</v>
      </c>
      <c r="L28" s="31">
        <f t="shared" si="7"/>
        <v>-32529.2</v>
      </c>
      <c r="M28" s="31">
        <f t="shared" si="7"/>
        <v>-18106</v>
      </c>
      <c r="N28" s="31">
        <f t="shared" si="7"/>
        <v>-15760.8</v>
      </c>
      <c r="O28" s="31">
        <f t="shared" si="7"/>
        <v>-456121.60000000003</v>
      </c>
    </row>
    <row r="29" spans="1:26" ht="18.75" customHeight="1">
      <c r="A29" s="27" t="s">
        <v>41</v>
      </c>
      <c r="B29" s="16">
        <f>ROUND((-B9)*$G$3,2)</f>
        <v>-56619.2</v>
      </c>
      <c r="C29" s="16">
        <f aca="true" t="shared" si="8" ref="C29:N29">ROUND((-C9)*$G$3,2)</f>
        <v>-54010</v>
      </c>
      <c r="D29" s="16">
        <f t="shared" si="8"/>
        <v>-43124.4</v>
      </c>
      <c r="E29" s="16">
        <f t="shared" si="8"/>
        <v>-8272</v>
      </c>
      <c r="F29" s="16">
        <f t="shared" si="8"/>
        <v>-28908</v>
      </c>
      <c r="G29" s="16">
        <f t="shared" si="8"/>
        <v>-50842</v>
      </c>
      <c r="H29" s="16">
        <f t="shared" si="8"/>
        <v>-10661.2</v>
      </c>
      <c r="I29" s="16">
        <f t="shared" si="8"/>
        <v>-57112</v>
      </c>
      <c r="J29" s="16">
        <f t="shared" si="8"/>
        <v>-42231.2</v>
      </c>
      <c r="K29" s="16">
        <f t="shared" si="8"/>
        <v>-37945.6</v>
      </c>
      <c r="L29" s="16">
        <f t="shared" si="8"/>
        <v>-32529.2</v>
      </c>
      <c r="M29" s="16">
        <f t="shared" si="8"/>
        <v>-18106</v>
      </c>
      <c r="N29" s="16">
        <f t="shared" si="8"/>
        <v>-15760.8</v>
      </c>
      <c r="O29" s="32">
        <f aca="true" t="shared" si="9" ref="O29:O46">SUM(B29:N29)</f>
        <v>-456121.60000000003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950807.65</v>
      </c>
      <c r="C44" s="36">
        <f t="shared" si="11"/>
        <v>725280.6900000001</v>
      </c>
      <c r="D44" s="36">
        <f t="shared" si="11"/>
        <v>652707.31</v>
      </c>
      <c r="E44" s="36">
        <f t="shared" si="11"/>
        <v>177092.97999999998</v>
      </c>
      <c r="F44" s="36">
        <f t="shared" si="11"/>
        <v>680569.15</v>
      </c>
      <c r="G44" s="36">
        <f t="shared" si="11"/>
        <v>924663.9199999999</v>
      </c>
      <c r="H44" s="36">
        <f t="shared" si="11"/>
        <v>196358.32</v>
      </c>
      <c r="I44" s="36">
        <f t="shared" si="11"/>
        <v>690939.88</v>
      </c>
      <c r="J44" s="36">
        <f t="shared" si="11"/>
        <v>659129.3000000002</v>
      </c>
      <c r="K44" s="36">
        <f t="shared" si="11"/>
        <v>844480.34</v>
      </c>
      <c r="L44" s="36">
        <f t="shared" si="11"/>
        <v>762581.77</v>
      </c>
      <c r="M44" s="36">
        <f t="shared" si="11"/>
        <v>422973.11999999994</v>
      </c>
      <c r="N44" s="36">
        <f t="shared" si="11"/>
        <v>230149.55</v>
      </c>
      <c r="O44" s="36">
        <f>SUM(B44:N44)</f>
        <v>7917733.98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43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 s="43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950807.6599999999</v>
      </c>
      <c r="C50" s="51">
        <f t="shared" si="12"/>
        <v>725280.69</v>
      </c>
      <c r="D50" s="51">
        <f t="shared" si="12"/>
        <v>652707.32</v>
      </c>
      <c r="E50" s="51">
        <f t="shared" si="12"/>
        <v>177092.99</v>
      </c>
      <c r="F50" s="51">
        <f t="shared" si="12"/>
        <v>680569.15</v>
      </c>
      <c r="G50" s="51">
        <f t="shared" si="12"/>
        <v>924663.91</v>
      </c>
      <c r="H50" s="51">
        <f t="shared" si="12"/>
        <v>196358.32</v>
      </c>
      <c r="I50" s="51">
        <f t="shared" si="12"/>
        <v>690939.88</v>
      </c>
      <c r="J50" s="51">
        <f t="shared" si="12"/>
        <v>659129.31</v>
      </c>
      <c r="K50" s="51">
        <f t="shared" si="12"/>
        <v>844480.34</v>
      </c>
      <c r="L50" s="51">
        <f t="shared" si="12"/>
        <v>762581.77</v>
      </c>
      <c r="M50" s="51">
        <f t="shared" si="12"/>
        <v>422973.12</v>
      </c>
      <c r="N50" s="51">
        <f t="shared" si="12"/>
        <v>230149.54</v>
      </c>
      <c r="O50" s="36">
        <f t="shared" si="12"/>
        <v>7917734</v>
      </c>
      <c r="Q50"/>
    </row>
    <row r="51" spans="1:18" ht="18.75" customHeight="1">
      <c r="A51" s="26" t="s">
        <v>59</v>
      </c>
      <c r="B51" s="51">
        <v>795346.48</v>
      </c>
      <c r="C51" s="51">
        <v>532427.71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1327774.19</v>
      </c>
      <c r="P51"/>
      <c r="Q51"/>
      <c r="R51" s="43"/>
    </row>
    <row r="52" spans="1:16" ht="18.75" customHeight="1">
      <c r="A52" s="26" t="s">
        <v>60</v>
      </c>
      <c r="B52" s="51">
        <v>155461.18</v>
      </c>
      <c r="C52" s="51">
        <v>192852.98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348314.16000000003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652707.32</v>
      </c>
      <c r="E53" s="52">
        <v>0</v>
      </c>
      <c r="F53" s="52">
        <v>0</v>
      </c>
      <c r="G53" s="52">
        <v>0</v>
      </c>
      <c r="H53" s="51">
        <v>196358.32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849065.6399999999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177092.99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177092.99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680569.15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680569.15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924663.91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924663.91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690939.88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690939.88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659129.31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659129.31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844480.34</v>
      </c>
      <c r="L59" s="31">
        <v>762581.77</v>
      </c>
      <c r="M59" s="52">
        <v>0</v>
      </c>
      <c r="N59" s="52">
        <v>0</v>
      </c>
      <c r="O59" s="36">
        <f t="shared" si="13"/>
        <v>1607062.1099999999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422973.12</v>
      </c>
      <c r="N60" s="52">
        <v>0</v>
      </c>
      <c r="O60" s="36">
        <f t="shared" si="13"/>
        <v>422973.12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230149.54</v>
      </c>
      <c r="O61" s="55">
        <f t="shared" si="13"/>
        <v>230149.54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2020-11-10T17:19:54Z</dcterms:modified>
  <cp:category/>
  <cp:version/>
  <cp:contentType/>
  <cp:contentStatus/>
</cp:coreProperties>
</file>