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<sst xmlns="http://schemas.openxmlformats.org/spreadsheetml/2006/main" count="79" uniqueCount="76">
  <si>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</si>
  <si>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</si>
  <si>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</si>
  <si>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</si>
  <si>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</si>
  <si>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</si>
  <si>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</si>
  <si>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</si>
  <si>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</si>
  <si>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</si>
  <si>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</si>
  <si>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</si>
  <si>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</si>
  <si>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</si>
  <si>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</si>
  <si>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</si>
  <si>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</si>
  <si>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</si>
  <si>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</si>
  <si>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</si>
  <si>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</si>
  <si>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</si>
  <si>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</si>
  <si>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</si>
  <si>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</si>
  <si>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</si>
  <si>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</si>
  <si>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</si>
  <si>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</si>
  <si>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</si>
  <si>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</si>
  <si>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</si>
  <si>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</si>
  <si>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</si>
  <si>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</si>
  <si>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</si>
  <si>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</si>
  <si>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</si>
  <si>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</si>
  <si>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</si>
  <si>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</si>
  <si>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</si>
  <si>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</si>
  <si>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</si>
  <si>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</si>
  <si>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</si>
  <si>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</si>
  <si>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</si>
  <si>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</si>
  <si>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</si>
  <si>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</si>
  <si>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</si>
  <si>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</si>
  <si>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</si>
  <si>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</si>
  <si>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</si>
  <si>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</si>
  <si>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</si>
  <si>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</si>
  <si>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</si>
  <si>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</si>
  <si>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</si>
  <si>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</si>
  <si>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</si>
  <si>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</si>
  <si>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</si>
  <si>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</si>
  <si>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</si>
  <si>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</si>
  <si>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</si>
  <si>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</si>
  <si>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</si>
  <si>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</si>
  <si>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</si>
  <si>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</si>
  <si>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02/11/20 - VENCIMENTO 09/11/20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</si>
</sst>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123735</v>
      </c>
      <c r="C7" s="9">
        <f t="shared" si="0"/>
        <v>84761</v>
      </c>
      <c r="D7" s="9">
        <f t="shared" si="0"/>
        <v>98485</v>
      </c>
      <c r="E7" s="9">
        <f t="shared" si="0"/>
        <v>18766</v>
      </c>
      <c r="F7" s="9">
        <f t="shared" si="0"/>
        <v>70975</v>
      </c>
      <c r="G7" s="9">
        <f t="shared" si="0"/>
        <v>103161</v>
      </c>
      <c r="H7" s="9">
        <f t="shared" si="0"/>
        <v>12707</v>
      </c>
      <c r="I7" s="9">
        <f t="shared" si="0"/>
        <v>75642</v>
      </c>
      <c r="J7" s="9">
        <f t="shared" si="0"/>
        <v>82901</v>
      </c>
      <c r="K7" s="9">
        <f t="shared" si="0"/>
        <v>115574</v>
      </c>
      <c r="L7" s="9">
        <f t="shared" si="0"/>
        <v>92453</v>
      </c>
      <c r="M7" s="9">
        <f t="shared" si="0"/>
        <v>35705</v>
      </c>
      <c r="N7" s="9">
        <f t="shared" si="0"/>
        <v>21115</v>
      </c>
      <c r="O7" s="9">
        <f t="shared" si="0"/>
        <v>935980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7909</v>
      </c>
      <c r="C8" s="11">
        <f t="shared" si="1"/>
        <v>6510</v>
      </c>
      <c r="D8" s="11">
        <f t="shared" si="1"/>
        <v>6234</v>
      </c>
      <c r="E8" s="11">
        <f t="shared" si="1"/>
        <v>845</v>
      </c>
      <c r="F8" s="11">
        <f t="shared" si="1"/>
        <v>4322</v>
      </c>
      <c r="G8" s="11">
        <f t="shared" si="1"/>
        <v>6432</v>
      </c>
      <c r="H8" s="11">
        <f t="shared" si="1"/>
        <v>901</v>
      </c>
      <c r="I8" s="11">
        <f t="shared" si="1"/>
        <v>6486</v>
      </c>
      <c r="J8" s="11">
        <f t="shared" si="1"/>
        <v>5556</v>
      </c>
      <c r="K8" s="11">
        <f t="shared" si="1"/>
        <v>5659</v>
      </c>
      <c r="L8" s="11">
        <f t="shared" si="1"/>
        <v>4536</v>
      </c>
      <c r="M8" s="11">
        <f t="shared" si="1"/>
        <v>1930</v>
      </c>
      <c r="N8" s="11">
        <f t="shared" si="1"/>
        <v>1472</v>
      </c>
      <c r="O8" s="11">
        <f t="shared" si="1"/>
        <v>58792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7909</v>
      </c>
      <c r="C9" s="11">
        <v>6510</v>
      </c>
      <c r="D9" s="11">
        <v>6234</v>
      </c>
      <c r="E9" s="11">
        <v>845</v>
      </c>
      <c r="F9" s="11">
        <v>4322</v>
      </c>
      <c r="G9" s="11">
        <v>6432</v>
      </c>
      <c r="H9" s="11">
        <v>901</v>
      </c>
      <c r="I9" s="11">
        <v>6486</v>
      </c>
      <c r="J9" s="11">
        <v>5556</v>
      </c>
      <c r="K9" s="11">
        <v>5655</v>
      </c>
      <c r="L9" s="11">
        <v>4536</v>
      </c>
      <c r="M9" s="11">
        <v>1926</v>
      </c>
      <c r="N9" s="11">
        <v>1472</v>
      </c>
      <c r="O9" s="11">
        <f>SUM(B9:N9)</f>
        <v>58784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4</v>
      </c>
      <c r="L10" s="13">
        <v>0</v>
      </c>
      <c r="M10" s="13">
        <v>4</v>
      </c>
      <c r="N10" s="13">
        <v>0</v>
      </c>
      <c r="O10" s="11">
        <f>SUM(B10:N10)</f>
        <v>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115826</v>
      </c>
      <c r="C11" s="13">
        <v>78251</v>
      </c>
      <c r="D11" s="13">
        <v>92251</v>
      </c>
      <c r="E11" s="13">
        <v>17921</v>
      </c>
      <c r="F11" s="13">
        <v>66653</v>
      </c>
      <c r="G11" s="13">
        <v>96729</v>
      </c>
      <c r="H11" s="13">
        <v>11806</v>
      </c>
      <c r="I11" s="13">
        <v>69156</v>
      </c>
      <c r="J11" s="13">
        <v>77345</v>
      </c>
      <c r="K11" s="13">
        <v>109915</v>
      </c>
      <c r="L11" s="13">
        <v>87917</v>
      </c>
      <c r="M11" s="13">
        <v>33775</v>
      </c>
      <c r="N11" s="13">
        <v>19643</v>
      </c>
      <c r="O11" s="11">
        <f>SUM(B11:N11)</f>
        <v>877188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1.537794782664617</v>
      </c>
      <c r="C15" s="19">
        <v>1.616019541354143</v>
      </c>
      <c r="D15" s="19">
        <v>1.618402442502179</v>
      </c>
      <c r="E15" s="19">
        <v>1.196775468571395</v>
      </c>
      <c r="F15" s="19">
        <v>1.97392321999094</v>
      </c>
      <c r="G15" s="19">
        <v>1.985381090404738</v>
      </c>
      <c r="H15" s="19">
        <v>2.128718787879272</v>
      </c>
      <c r="I15" s="19">
        <v>1.64498890419972</v>
      </c>
      <c r="J15" s="19">
        <v>1.788476103977961</v>
      </c>
      <c r="K15" s="19">
        <v>1.577053384985819</v>
      </c>
      <c r="L15" s="19">
        <v>1.725777045739088</v>
      </c>
      <c r="M15" s="19">
        <v>1.706972322200442</v>
      </c>
      <c r="N15" s="19">
        <v>1.662245238073672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438323.81</v>
      </c>
      <c r="C17" s="24">
        <f aca="true" t="shared" si="2" ref="C17:N17">C18+C19+C20+C21+C22+C23+C24+C25</f>
        <v>336686.4499999999</v>
      </c>
      <c r="D17" s="24">
        <f t="shared" si="2"/>
        <v>328317.80000000005</v>
      </c>
      <c r="E17" s="24">
        <f t="shared" si="2"/>
        <v>79748.06</v>
      </c>
      <c r="F17" s="24">
        <f t="shared" si="2"/>
        <v>320931.74</v>
      </c>
      <c r="G17" s="24">
        <f t="shared" si="2"/>
        <v>389747.61</v>
      </c>
      <c r="H17" s="24">
        <f t="shared" si="2"/>
        <v>63061.57</v>
      </c>
      <c r="I17" s="24">
        <f t="shared" si="2"/>
        <v>299335.88999999996</v>
      </c>
      <c r="J17" s="24">
        <f t="shared" si="2"/>
        <v>345023.38</v>
      </c>
      <c r="K17" s="24">
        <f t="shared" si="2"/>
        <v>415424.32</v>
      </c>
      <c r="L17" s="24">
        <f t="shared" si="2"/>
        <v>415858.56000000006</v>
      </c>
      <c r="M17" s="24">
        <f t="shared" si="2"/>
        <v>189265.91999999995</v>
      </c>
      <c r="N17" s="24">
        <f t="shared" si="2"/>
        <v>92126.76000000001</v>
      </c>
      <c r="O17" s="24">
        <f>O18+O19+O20+O21+O22+O23+O24+O25</f>
        <v>3713851.8699999996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276448.74</v>
      </c>
      <c r="C18" s="30">
        <f t="shared" si="3"/>
        <v>195586.01</v>
      </c>
      <c r="D18" s="30">
        <f t="shared" si="3"/>
        <v>199254.85</v>
      </c>
      <c r="E18" s="30">
        <f t="shared" si="3"/>
        <v>64951</v>
      </c>
      <c r="F18" s="30">
        <f t="shared" si="3"/>
        <v>166379.6</v>
      </c>
      <c r="G18" s="30">
        <f t="shared" si="3"/>
        <v>198801.56</v>
      </c>
      <c r="H18" s="30">
        <f t="shared" si="3"/>
        <v>32833.62</v>
      </c>
      <c r="I18" s="30">
        <f t="shared" si="3"/>
        <v>173159.67</v>
      </c>
      <c r="J18" s="30">
        <f t="shared" si="3"/>
        <v>191012.19</v>
      </c>
      <c r="K18" s="30">
        <f t="shared" si="3"/>
        <v>251881.98</v>
      </c>
      <c r="L18" s="30">
        <f t="shared" si="3"/>
        <v>229320.42</v>
      </c>
      <c r="M18" s="30">
        <f t="shared" si="3"/>
        <v>102312.68</v>
      </c>
      <c r="N18" s="30">
        <f t="shared" si="3"/>
        <v>54679.4</v>
      </c>
      <c r="O18" s="30">
        <f aca="true" t="shared" si="4" ref="O18:O25">SUM(B18:N18)</f>
        <v>2136621.7199999997</v>
      </c>
    </row>
    <row r="19" spans="1:23" ht="18.75" customHeight="1">
      <c r="A19" s="26" t="s">
        <v>35</v>
      </c>
      <c r="B19" s="30">
        <f>IF(B15&lt;&gt;0,ROUND((B15-1)*B18,2),0)</f>
        <v>148672.69</v>
      </c>
      <c r="C19" s="30">
        <f aca="true" t="shared" si="5" ref="C19:N19">IF(C15&lt;&gt;0,ROUND((C15-1)*C18,2),0)</f>
        <v>120484.8</v>
      </c>
      <c r="D19" s="30">
        <f t="shared" si="5"/>
        <v>123219.69</v>
      </c>
      <c r="E19" s="30">
        <f t="shared" si="5"/>
        <v>12780.76</v>
      </c>
      <c r="F19" s="30">
        <f t="shared" si="5"/>
        <v>162040.96</v>
      </c>
      <c r="G19" s="30">
        <f t="shared" si="5"/>
        <v>195895.3</v>
      </c>
      <c r="H19" s="30">
        <f t="shared" si="5"/>
        <v>37059.92</v>
      </c>
      <c r="I19" s="30">
        <f t="shared" si="5"/>
        <v>111686.07</v>
      </c>
      <c r="J19" s="30">
        <f t="shared" si="5"/>
        <v>150608.55</v>
      </c>
      <c r="K19" s="30">
        <f t="shared" si="5"/>
        <v>145349.35</v>
      </c>
      <c r="L19" s="30">
        <f t="shared" si="5"/>
        <v>166435.5</v>
      </c>
      <c r="M19" s="30">
        <f t="shared" si="5"/>
        <v>72332.23</v>
      </c>
      <c r="N19" s="30">
        <f t="shared" si="5"/>
        <v>36211.17</v>
      </c>
      <c r="O19" s="30">
        <f t="shared" si="4"/>
        <v>1482776.99</v>
      </c>
      <c r="W19" s="62"/>
    </row>
    <row r="20" spans="1:15" ht="18.75" customHeight="1">
      <c r="A20" s="26" t="s">
        <v>36</v>
      </c>
      <c r="B20" s="30">
        <v>19402.62</v>
      </c>
      <c r="C20" s="30">
        <v>14795.41</v>
      </c>
      <c r="D20" s="30">
        <v>9284.27</v>
      </c>
      <c r="E20" s="30">
        <v>3603.1</v>
      </c>
      <c r="F20" s="30">
        <v>8418.34</v>
      </c>
      <c r="G20" s="30">
        <v>13162.2</v>
      </c>
      <c r="H20" s="30">
        <v>1966.54</v>
      </c>
      <c r="I20" s="30">
        <v>9189.28</v>
      </c>
      <c r="J20" s="30">
        <v>12899.01</v>
      </c>
      <c r="K20" s="30">
        <v>18728.26</v>
      </c>
      <c r="L20" s="30">
        <v>18412.01</v>
      </c>
      <c r="M20" s="30">
        <v>6993.81</v>
      </c>
      <c r="N20" s="30">
        <v>3318.11</v>
      </c>
      <c r="O20" s="30">
        <f t="shared" si="4"/>
        <v>140172.95999999996</v>
      </c>
    </row>
    <row r="21" spans="1:15" ht="18.75" customHeight="1">
      <c r="A21" s="26" t="s">
        <v>37</v>
      </c>
      <c r="B21" s="30">
        <v>2735.98</v>
      </c>
      <c r="C21" s="30">
        <v>2735.98</v>
      </c>
      <c r="D21" s="30">
        <v>1367.99</v>
      </c>
      <c r="E21" s="30">
        <v>0</v>
      </c>
      <c r="F21" s="30">
        <v>1367.99</v>
      </c>
      <c r="G21" s="30">
        <v>1367.99</v>
      </c>
      <c r="H21" s="30">
        <v>0</v>
      </c>
      <c r="I21" s="30">
        <v>0</v>
      </c>
      <c r="J21" s="30">
        <v>1367.99</v>
      </c>
      <c r="K21" s="30">
        <v>1367.99</v>
      </c>
      <c r="L21" s="30">
        <v>1367.99</v>
      </c>
      <c r="M21" s="30">
        <v>1367.99</v>
      </c>
      <c r="N21" s="30">
        <v>1367.99</v>
      </c>
      <c r="O21" s="30">
        <f t="shared" si="4"/>
        <v>16415.88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-710.37</v>
      </c>
      <c r="C23" s="30">
        <v>-1319.71</v>
      </c>
      <c r="D23" s="30">
        <v>0</v>
      </c>
      <c r="E23" s="30">
        <v>-74.27</v>
      </c>
      <c r="F23" s="30">
        <v>0</v>
      </c>
      <c r="G23" s="30">
        <v>0</v>
      </c>
      <c r="H23" s="30">
        <v>-589.19</v>
      </c>
      <c r="I23" s="30">
        <v>-157.4</v>
      </c>
      <c r="J23" s="30">
        <v>-159.54</v>
      </c>
      <c r="K23" s="30">
        <v>0</v>
      </c>
      <c r="L23" s="30">
        <v>0</v>
      </c>
      <c r="M23" s="30">
        <v>-211.89</v>
      </c>
      <c r="N23" s="30">
        <v>0</v>
      </c>
      <c r="O23" s="30">
        <f t="shared" si="4"/>
        <v>-3222.37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-44556</v>
      </c>
      <c r="C24" s="30">
        <v>-32116.08</v>
      </c>
      <c r="D24" s="30">
        <v>-31654.5</v>
      </c>
      <c r="E24" s="30">
        <v>-8357.37</v>
      </c>
      <c r="F24" s="30">
        <v>-31827.07</v>
      </c>
      <c r="G24" s="30">
        <v>-41122</v>
      </c>
      <c r="H24" s="30">
        <v>-8209.32</v>
      </c>
      <c r="I24" s="30">
        <v>-31077.27</v>
      </c>
      <c r="J24" s="30">
        <v>-32584.86</v>
      </c>
      <c r="K24" s="30">
        <v>-37681.52</v>
      </c>
      <c r="L24" s="30">
        <v>-35375.94</v>
      </c>
      <c r="M24" s="30">
        <v>-18918.9</v>
      </c>
      <c r="N24" s="30">
        <v>-10834.5</v>
      </c>
      <c r="O24" s="30">
        <f t="shared" si="4"/>
        <v>-364315.33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36330.15</v>
      </c>
      <c r="C25" s="30">
        <v>36520.04</v>
      </c>
      <c r="D25" s="30">
        <v>26845.5</v>
      </c>
      <c r="E25" s="30">
        <v>6844.84</v>
      </c>
      <c r="F25" s="30">
        <v>14551.92</v>
      </c>
      <c r="G25" s="30">
        <v>21642.56</v>
      </c>
      <c r="H25" s="30">
        <v>0</v>
      </c>
      <c r="I25" s="30">
        <v>36535.54</v>
      </c>
      <c r="J25" s="30">
        <v>21880.04</v>
      </c>
      <c r="K25" s="30">
        <v>35778.26</v>
      </c>
      <c r="L25" s="30">
        <v>35698.58</v>
      </c>
      <c r="M25" s="30">
        <v>25390</v>
      </c>
      <c r="N25" s="30">
        <v>7384.59</v>
      </c>
      <c r="O25" s="30">
        <f t="shared" si="4"/>
        <v>305402.0200000001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-34799.6</v>
      </c>
      <c r="C27" s="30">
        <f>+C28+C30+C41+C42+C45-C46</f>
        <v>-28644</v>
      </c>
      <c r="D27" s="30">
        <f t="shared" si="6"/>
        <v>-27429.6</v>
      </c>
      <c r="E27" s="30">
        <f t="shared" si="6"/>
        <v>-3718</v>
      </c>
      <c r="F27" s="30">
        <f t="shared" si="6"/>
        <v>-19016.8</v>
      </c>
      <c r="G27" s="30">
        <f t="shared" si="6"/>
        <v>-28300.8</v>
      </c>
      <c r="H27" s="30">
        <f t="shared" si="6"/>
        <v>-3964.4</v>
      </c>
      <c r="I27" s="30">
        <f t="shared" si="6"/>
        <v>-28538.4</v>
      </c>
      <c r="J27" s="30">
        <f t="shared" si="6"/>
        <v>-24446.4</v>
      </c>
      <c r="K27" s="30">
        <f t="shared" si="6"/>
        <v>-24882</v>
      </c>
      <c r="L27" s="30">
        <f t="shared" si="6"/>
        <v>-19958.4</v>
      </c>
      <c r="M27" s="30">
        <f t="shared" si="6"/>
        <v>-8474.4</v>
      </c>
      <c r="N27" s="30">
        <f t="shared" si="6"/>
        <v>-6476.8</v>
      </c>
      <c r="O27" s="30">
        <f t="shared" si="6"/>
        <v>-258649.59999999995</v>
      </c>
    </row>
    <row r="28" spans="1:15" ht="18.75" customHeight="1">
      <c r="A28" s="26" t="s">
        <v>40</v>
      </c>
      <c r="B28" s="31">
        <f>+B29</f>
        <v>-34799.6</v>
      </c>
      <c r="C28" s="31">
        <f>+C29</f>
        <v>-28644</v>
      </c>
      <c r="D28" s="31">
        <f aca="true" t="shared" si="7" ref="D28:O28">+D29</f>
        <v>-27429.6</v>
      </c>
      <c r="E28" s="31">
        <f t="shared" si="7"/>
        <v>-3718</v>
      </c>
      <c r="F28" s="31">
        <f t="shared" si="7"/>
        <v>-19016.8</v>
      </c>
      <c r="G28" s="31">
        <f t="shared" si="7"/>
        <v>-28300.8</v>
      </c>
      <c r="H28" s="31">
        <f t="shared" si="7"/>
        <v>-3964.4</v>
      </c>
      <c r="I28" s="31">
        <f t="shared" si="7"/>
        <v>-28538.4</v>
      </c>
      <c r="J28" s="31">
        <f t="shared" si="7"/>
        <v>-24446.4</v>
      </c>
      <c r="K28" s="31">
        <f t="shared" si="7"/>
        <v>-24882</v>
      </c>
      <c r="L28" s="31">
        <f t="shared" si="7"/>
        <v>-19958.4</v>
      </c>
      <c r="M28" s="31">
        <f t="shared" si="7"/>
        <v>-8474.4</v>
      </c>
      <c r="N28" s="31">
        <f t="shared" si="7"/>
        <v>-6476.8</v>
      </c>
      <c r="O28" s="31">
        <f t="shared" si="7"/>
        <v>-258649.59999999995</v>
      </c>
    </row>
    <row r="29" spans="1:26" ht="18.75" customHeight="1">
      <c r="A29" s="27" t="s">
        <v>41</v>
      </c>
      <c r="B29" s="16">
        <f>ROUND((-B9)*$G$3,2)</f>
        <v>-34799.6</v>
      </c>
      <c r="C29" s="16">
        <f aca="true" t="shared" si="8" ref="C29:N29">ROUND((-C9)*$G$3,2)</f>
        <v>-28644</v>
      </c>
      <c r="D29" s="16">
        <f t="shared" si="8"/>
        <v>-27429.6</v>
      </c>
      <c r="E29" s="16">
        <f t="shared" si="8"/>
        <v>-3718</v>
      </c>
      <c r="F29" s="16">
        <f t="shared" si="8"/>
        <v>-19016.8</v>
      </c>
      <c r="G29" s="16">
        <f t="shared" si="8"/>
        <v>-28300.8</v>
      </c>
      <c r="H29" s="16">
        <f t="shared" si="8"/>
        <v>-3964.4</v>
      </c>
      <c r="I29" s="16">
        <f t="shared" si="8"/>
        <v>-28538.4</v>
      </c>
      <c r="J29" s="16">
        <f t="shared" si="8"/>
        <v>-24446.4</v>
      </c>
      <c r="K29" s="16">
        <f t="shared" si="8"/>
        <v>-24882</v>
      </c>
      <c r="L29" s="16">
        <f t="shared" si="8"/>
        <v>-19958.4</v>
      </c>
      <c r="M29" s="16">
        <f t="shared" si="8"/>
        <v>-8474.4</v>
      </c>
      <c r="N29" s="16">
        <f t="shared" si="8"/>
        <v>-6476.8</v>
      </c>
      <c r="O29" s="32">
        <f aca="true" t="shared" si="9" ref="O29:O46">SUM(B29:N29)</f>
        <v>-258649.59999999995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403524.21</v>
      </c>
      <c r="C44" s="36">
        <f t="shared" si="11"/>
        <v>308042.4499999999</v>
      </c>
      <c r="D44" s="36">
        <f t="shared" si="11"/>
        <v>300888.20000000007</v>
      </c>
      <c r="E44" s="36">
        <f t="shared" si="11"/>
        <v>76030.06</v>
      </c>
      <c r="F44" s="36">
        <f t="shared" si="11"/>
        <v>301914.94</v>
      </c>
      <c r="G44" s="36">
        <f t="shared" si="11"/>
        <v>361446.81</v>
      </c>
      <c r="H44" s="36">
        <f t="shared" si="11"/>
        <v>59097.17</v>
      </c>
      <c r="I44" s="36">
        <f t="shared" si="11"/>
        <v>270797.48999999993</v>
      </c>
      <c r="J44" s="36">
        <f t="shared" si="11"/>
        <v>320576.98</v>
      </c>
      <c r="K44" s="36">
        <f t="shared" si="11"/>
        <v>390542.32</v>
      </c>
      <c r="L44" s="36">
        <f t="shared" si="11"/>
        <v>395900.16000000003</v>
      </c>
      <c r="M44" s="36">
        <f t="shared" si="11"/>
        <v>180791.51999999996</v>
      </c>
      <c r="N44" s="36">
        <f t="shared" si="11"/>
        <v>85649.96</v>
      </c>
      <c r="O44" s="36">
        <f>SUM(B44:N44)</f>
        <v>3455202.2699999996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58</v>
      </c>
      <c r="B50" s="51">
        <f aca="true" t="shared" si="12" ref="B50:O50">SUM(B51:B61)</f>
        <v>403524.2</v>
      </c>
      <c r="C50" s="51">
        <f t="shared" si="12"/>
        <v>308042.45</v>
      </c>
      <c r="D50" s="51">
        <f t="shared" si="12"/>
        <v>300888.2</v>
      </c>
      <c r="E50" s="51">
        <f t="shared" si="12"/>
        <v>76030.07</v>
      </c>
      <c r="F50" s="51">
        <f t="shared" si="12"/>
        <v>301914.93</v>
      </c>
      <c r="G50" s="51">
        <f t="shared" si="12"/>
        <v>361446.81</v>
      </c>
      <c r="H50" s="51">
        <f t="shared" si="12"/>
        <v>59097.17</v>
      </c>
      <c r="I50" s="51">
        <f t="shared" si="12"/>
        <v>270797.48</v>
      </c>
      <c r="J50" s="51">
        <f t="shared" si="12"/>
        <v>320576.98</v>
      </c>
      <c r="K50" s="51">
        <f t="shared" si="12"/>
        <v>390542.31</v>
      </c>
      <c r="L50" s="51">
        <f t="shared" si="12"/>
        <v>395900.16</v>
      </c>
      <c r="M50" s="51">
        <f t="shared" si="12"/>
        <v>180791.52</v>
      </c>
      <c r="N50" s="51">
        <f t="shared" si="12"/>
        <v>85649.97</v>
      </c>
      <c r="O50" s="36">
        <f t="shared" si="12"/>
        <v>3455202.25</v>
      </c>
      <c r="Q50"/>
    </row>
    <row r="51" spans="1:18" ht="18.75" customHeight="1">
      <c r="A51" s="26" t="s">
        <v>59</v>
      </c>
      <c r="B51" s="51">
        <v>341101.21</v>
      </c>
      <c r="C51" s="51">
        <v>232016.18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573117.39</v>
      </c>
      <c r="P51"/>
      <c r="Q51"/>
      <c r="R51" s="43"/>
    </row>
    <row r="52" spans="1:16" ht="18.75" customHeight="1">
      <c r="A52" s="26" t="s">
        <v>60</v>
      </c>
      <c r="B52" s="51">
        <v>62422.99</v>
      </c>
      <c r="C52" s="51">
        <v>76026.27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138449.26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300888.2</v>
      </c>
      <c r="E53" s="52">
        <v>0</v>
      </c>
      <c r="F53" s="52">
        <v>0</v>
      </c>
      <c r="G53" s="52">
        <v>0</v>
      </c>
      <c r="H53" s="51">
        <v>59097.17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359985.37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76030.07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76030.07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301914.93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301914.93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361446.81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361446.81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270797.48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270797.48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320576.98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320576.98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390542.31</v>
      </c>
      <c r="L59" s="31">
        <v>395900.16</v>
      </c>
      <c r="M59" s="52">
        <v>0</v>
      </c>
      <c r="N59" s="52">
        <v>0</v>
      </c>
      <c r="O59" s="36">
        <f t="shared" si="13"/>
        <v>786442.47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180791.52</v>
      </c>
      <c r="N60" s="52">
        <v>0</v>
      </c>
      <c r="O60" s="36">
        <f t="shared" si="13"/>
        <v>180791.52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85649.97</v>
      </c>
      <c r="O61" s="55">
        <f t="shared" si="13"/>
        <v>85649.97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2020-11-06T18:15:55Z</dcterms:modified>
  <cp:category/>
  <cp:version/>
  <cp:contentType/>
  <cp:contentStatus/>
</cp:coreProperties>
</file>