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<sst xmlns="http://schemas.openxmlformats.org/spreadsheetml/2006/main" count="74" uniqueCount="73">
  <si>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</si>
  <si>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</si>
  <si>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</si>
  <si>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</si>
  <si>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</si>
  <si>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</si>
  <si>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</si>
  <si>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</si>
  <si>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</si>
  <si>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</si>
  <si>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</si>
  <si>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</si>
  <si>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</si>
  <si>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</si>
  <si>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</si>
  <si>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</si>
  <si>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</si>
  <si>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</si>
  <si>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</si>
  <si>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</si>
  <si>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</si>
  <si>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</si>
  <si>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</si>
  <si>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</si>
  <si>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</si>
  <si>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</si>
  <si>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</si>
  <si>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</si>
  <si>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</si>
  <si>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</si>
  <si>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</si>
  <si>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</si>
  <si>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</si>
  <si>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</si>
  <si>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</si>
  <si>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</si>
  <si>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</si>
  <si>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</si>
  <si>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</si>
  <si>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</si>
  <si>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</si>
  <si>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</si>
  <si>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</si>
  <si>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</si>
  <si>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</si>
  <si>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</si>
  <si>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</si>
  <si>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</si>
  <si>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</si>
  <si>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</si>
  <si>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</si>
  <si>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</si>
  <si>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</si>
  <si>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</si>
  <si>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</si>
  <si>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</si>
  <si>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</si>
  <si>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</si>
  <si>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</si>
  <si>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</si>
  <si>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</si>
  <si>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</si>
  <si>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</si>
  <si>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</si>
  <si>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</si>
  <si>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</si>
  <si>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</si>
  <si>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</si>
  <si>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</si>
  <si>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</si>
  <si>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</si>
  <si>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</si>
  <si>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30/11/20 - VENCIMENTO 07/12/20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</si>
</sst>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235761</v>
      </c>
      <c r="C7" s="47">
        <f t="shared" si="0"/>
        <v>204278</v>
      </c>
      <c r="D7" s="47">
        <f t="shared" si="0"/>
        <v>264092</v>
      </c>
      <c r="E7" s="47">
        <f t="shared" si="0"/>
        <v>138801</v>
      </c>
      <c r="F7" s="47">
        <f t="shared" si="0"/>
        <v>165820</v>
      </c>
      <c r="G7" s="47">
        <f t="shared" si="0"/>
        <v>183475</v>
      </c>
      <c r="H7" s="47">
        <f t="shared" si="0"/>
        <v>211239</v>
      </c>
      <c r="I7" s="47">
        <f t="shared" si="0"/>
        <v>270346</v>
      </c>
      <c r="J7" s="47">
        <f t="shared" si="0"/>
        <v>82218</v>
      </c>
      <c r="K7" s="47">
        <f t="shared" si="0"/>
        <v>1756030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17560</v>
      </c>
      <c r="C8" s="45">
        <f t="shared" si="1"/>
        <v>17075</v>
      </c>
      <c r="D8" s="45">
        <f t="shared" si="1"/>
        <v>19275</v>
      </c>
      <c r="E8" s="45">
        <f t="shared" si="1"/>
        <v>10460</v>
      </c>
      <c r="F8" s="45">
        <f t="shared" si="1"/>
        <v>11958</v>
      </c>
      <c r="G8" s="45">
        <f t="shared" si="1"/>
        <v>8466</v>
      </c>
      <c r="H8" s="45">
        <f t="shared" si="1"/>
        <v>7851</v>
      </c>
      <c r="I8" s="45">
        <f t="shared" si="1"/>
        <v>17342</v>
      </c>
      <c r="J8" s="45">
        <f t="shared" si="1"/>
        <v>3061</v>
      </c>
      <c r="K8" s="38">
        <f>SUM(B8:J8)</f>
        <v>113048</v>
      </c>
      <c r="L8"/>
      <c r="M8"/>
      <c r="N8"/>
    </row>
    <row r="9" spans="1:14" ht="16.5" customHeight="1">
      <c r="A9" s="22" t="s">
        <v>35</v>
      </c>
      <c r="B9" s="45">
        <v>17535</v>
      </c>
      <c r="C9" s="45">
        <v>17074</v>
      </c>
      <c r="D9" s="45">
        <v>19270</v>
      </c>
      <c r="E9" s="45">
        <v>10427</v>
      </c>
      <c r="F9" s="45">
        <v>11942</v>
      </c>
      <c r="G9" s="45">
        <v>8465</v>
      </c>
      <c r="H9" s="45">
        <v>7851</v>
      </c>
      <c r="I9" s="45">
        <v>17319</v>
      </c>
      <c r="J9" s="45">
        <v>3061</v>
      </c>
      <c r="K9" s="38">
        <f>SUM(B9:J9)</f>
        <v>112944</v>
      </c>
      <c r="L9"/>
      <c r="M9"/>
      <c r="N9"/>
    </row>
    <row r="10" spans="1:14" ht="16.5" customHeight="1">
      <c r="A10" s="22" t="s">
        <v>34</v>
      </c>
      <c r="B10" s="45">
        <v>25</v>
      </c>
      <c r="C10" s="45">
        <v>1</v>
      </c>
      <c r="D10" s="45">
        <v>5</v>
      </c>
      <c r="E10" s="45">
        <v>33</v>
      </c>
      <c r="F10" s="45">
        <v>16</v>
      </c>
      <c r="G10" s="45">
        <v>1</v>
      </c>
      <c r="H10" s="45">
        <v>0</v>
      </c>
      <c r="I10" s="45">
        <v>23</v>
      </c>
      <c r="J10" s="45">
        <v>0</v>
      </c>
      <c r="K10" s="38">
        <f>SUM(B10:J10)</f>
        <v>104</v>
      </c>
      <c r="L10"/>
      <c r="M10"/>
      <c r="N10"/>
    </row>
    <row r="11" spans="1:14" ht="16.5" customHeight="1">
      <c r="A11" s="44" t="s">
        <v>33</v>
      </c>
      <c r="B11" s="43">
        <v>218201</v>
      </c>
      <c r="C11" s="43">
        <v>187203</v>
      </c>
      <c r="D11" s="43">
        <v>244817</v>
      </c>
      <c r="E11" s="43">
        <v>128341</v>
      </c>
      <c r="F11" s="43">
        <v>153862</v>
      </c>
      <c r="G11" s="43">
        <v>175009</v>
      </c>
      <c r="H11" s="43">
        <v>203388</v>
      </c>
      <c r="I11" s="43">
        <v>253004</v>
      </c>
      <c r="J11" s="43">
        <v>79157</v>
      </c>
      <c r="K11" s="38">
        <f>SUM(B11:J11)</f>
        <v>1642982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1.382330289079729</v>
      </c>
      <c r="C15" s="39">
        <v>1.477790913117268</v>
      </c>
      <c r="D15" s="39">
        <v>1.229181069427117</v>
      </c>
      <c r="E15" s="39">
        <v>1.611451700324572</v>
      </c>
      <c r="F15" s="39">
        <v>1.343134897524692</v>
      </c>
      <c r="G15" s="39">
        <v>1.272398306560071</v>
      </c>
      <c r="H15" s="39">
        <v>1.290509732965421</v>
      </c>
      <c r="I15" s="39">
        <v>1.349959539508181</v>
      </c>
      <c r="J15" s="39">
        <v>1.501014411834116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1105579.39</v>
      </c>
      <c r="C17" s="36">
        <f aca="true" t="shared" si="2" ref="C17:J17">C18+C19+C20+C21+C22+C23+C24</f>
        <v>1120873.5499999998</v>
      </c>
      <c r="D17" s="36">
        <f t="shared" si="2"/>
        <v>1329116.87</v>
      </c>
      <c r="E17" s="36">
        <f t="shared" si="2"/>
        <v>806800.6599999999</v>
      </c>
      <c r="F17" s="36">
        <f t="shared" si="2"/>
        <v>848003</v>
      </c>
      <c r="G17" s="36">
        <f t="shared" si="2"/>
        <v>887130.72</v>
      </c>
      <c r="H17" s="36">
        <f t="shared" si="2"/>
        <v>837282.7999999999</v>
      </c>
      <c r="I17" s="36">
        <f t="shared" si="2"/>
        <v>1144741.86</v>
      </c>
      <c r="J17" s="36">
        <f t="shared" si="2"/>
        <v>433152.49</v>
      </c>
      <c r="K17" s="36">
        <f aca="true" t="shared" si="3" ref="K17:K24">SUM(B17:J17)</f>
        <v>8512681.34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801776.01</v>
      </c>
      <c r="C18" s="30">
        <f t="shared" si="4"/>
        <v>762590.2</v>
      </c>
      <c r="D18" s="30">
        <f t="shared" si="4"/>
        <v>1092099.65</v>
      </c>
      <c r="E18" s="30">
        <f t="shared" si="4"/>
        <v>499711.36</v>
      </c>
      <c r="F18" s="30">
        <f t="shared" si="4"/>
        <v>631326.49</v>
      </c>
      <c r="G18" s="30">
        <f t="shared" si="4"/>
        <v>706287.01</v>
      </c>
      <c r="H18" s="30">
        <f t="shared" si="4"/>
        <v>648208</v>
      </c>
      <c r="I18" s="30">
        <f t="shared" si="4"/>
        <v>837423.77</v>
      </c>
      <c r="J18" s="30">
        <f t="shared" si="4"/>
        <v>288544.07</v>
      </c>
      <c r="K18" s="30">
        <f t="shared" si="3"/>
        <v>6267966.5600000005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306543.25</v>
      </c>
      <c r="C19" s="30">
        <f t="shared" si="5"/>
        <v>364358.67</v>
      </c>
      <c r="D19" s="30">
        <f t="shared" si="5"/>
        <v>250288.57</v>
      </c>
      <c r="E19" s="30">
        <f t="shared" si="5"/>
        <v>305549.36</v>
      </c>
      <c r="F19" s="30">
        <f t="shared" si="5"/>
        <v>216630.15</v>
      </c>
      <c r="G19" s="30">
        <f t="shared" si="5"/>
        <v>192391.39</v>
      </c>
      <c r="H19" s="30">
        <f t="shared" si="5"/>
        <v>188310.73</v>
      </c>
      <c r="I19" s="30">
        <f t="shared" si="5"/>
        <v>293064.44</v>
      </c>
      <c r="J19" s="30">
        <f t="shared" si="5"/>
        <v>144564.74</v>
      </c>
      <c r="K19" s="30">
        <f t="shared" si="3"/>
        <v>2261701.3</v>
      </c>
      <c r="L19"/>
      <c r="M19"/>
      <c r="N19"/>
    </row>
    <row r="20" spans="1:14" ht="16.5" customHeight="1">
      <c r="A20" s="18" t="s">
        <v>28</v>
      </c>
      <c r="B20" s="30">
        <v>30424.39</v>
      </c>
      <c r="C20" s="30">
        <v>23828.9</v>
      </c>
      <c r="D20" s="30">
        <v>21388.61</v>
      </c>
      <c r="E20" s="30">
        <v>20319.73</v>
      </c>
      <c r="F20" s="30">
        <v>22236.54</v>
      </c>
      <c r="G20" s="30">
        <v>14267.88</v>
      </c>
      <c r="H20" s="30">
        <v>21985.47</v>
      </c>
      <c r="I20" s="30">
        <v>42869.54</v>
      </c>
      <c r="J20" s="30">
        <v>10866.52</v>
      </c>
      <c r="K20" s="30">
        <f t="shared" si="3"/>
        <v>208187.58</v>
      </c>
      <c r="L20"/>
      <c r="M20"/>
      <c r="N20"/>
    </row>
    <row r="21" spans="1:14" ht="16.5" customHeight="1">
      <c r="A21" s="18" t="s">
        <v>27</v>
      </c>
      <c r="B21" s="30">
        <v>1367.86</v>
      </c>
      <c r="C21" s="34">
        <v>2735.72</v>
      </c>
      <c r="D21" s="34">
        <v>1367.86</v>
      </c>
      <c r="E21" s="30">
        <v>1367.86</v>
      </c>
      <c r="F21" s="30">
        <v>1367.86</v>
      </c>
      <c r="G21" s="34">
        <v>0</v>
      </c>
      <c r="H21" s="34">
        <v>2735.72</v>
      </c>
      <c r="I21" s="34">
        <v>1367.86</v>
      </c>
      <c r="J21" s="34">
        <v>1367.86</v>
      </c>
      <c r="K21" s="30">
        <f t="shared" si="3"/>
        <v>13678.6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-444.28</v>
      </c>
      <c r="C23" s="30">
        <v>0</v>
      </c>
      <c r="D23" s="30">
        <v>-243.74</v>
      </c>
      <c r="E23" s="30">
        <v>-119.4</v>
      </c>
      <c r="F23" s="30">
        <v>0</v>
      </c>
      <c r="G23" s="30">
        <v>-1949.9</v>
      </c>
      <c r="H23" s="30">
        <v>0</v>
      </c>
      <c r="I23" s="30">
        <v>0</v>
      </c>
      <c r="J23" s="30">
        <v>0</v>
      </c>
      <c r="K23" s="30">
        <f t="shared" si="3"/>
        <v>-2757.32</v>
      </c>
      <c r="L23"/>
      <c r="M23"/>
      <c r="N23"/>
    </row>
    <row r="24" spans="1:14" ht="16.5" customHeight="1">
      <c r="A24" s="18" t="s">
        <v>70</v>
      </c>
      <c r="B24" s="30">
        <v>-34087.84</v>
      </c>
      <c r="C24" s="30">
        <v>-32639.94</v>
      </c>
      <c r="D24" s="30">
        <v>-35784.08</v>
      </c>
      <c r="E24" s="30">
        <v>-20028.25</v>
      </c>
      <c r="F24" s="30">
        <v>-23558.04</v>
      </c>
      <c r="G24" s="30">
        <v>-23865.66</v>
      </c>
      <c r="H24" s="30">
        <v>-23957.12</v>
      </c>
      <c r="I24" s="30">
        <v>-29983.75</v>
      </c>
      <c r="J24" s="30">
        <v>-12190.7</v>
      </c>
      <c r="K24" s="30">
        <f t="shared" si="3"/>
        <v>-236095.38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-138778.03</v>
      </c>
      <c r="C27" s="30">
        <f t="shared" si="6"/>
        <v>-79775.49</v>
      </c>
      <c r="D27" s="30">
        <f t="shared" si="6"/>
        <v>-121155.68</v>
      </c>
      <c r="E27" s="30">
        <f t="shared" si="6"/>
        <v>-110848.55</v>
      </c>
      <c r="F27" s="30">
        <f t="shared" si="6"/>
        <v>-52544.8</v>
      </c>
      <c r="G27" s="30">
        <f t="shared" si="6"/>
        <v>-122831.16</v>
      </c>
      <c r="H27" s="30">
        <f t="shared" si="6"/>
        <v>-51382.700000000004</v>
      </c>
      <c r="I27" s="30">
        <f t="shared" si="6"/>
        <v>-102480.78000000001</v>
      </c>
      <c r="J27" s="30">
        <f t="shared" si="6"/>
        <v>-26967.079999999998</v>
      </c>
      <c r="K27" s="30">
        <f aca="true" t="shared" si="7" ref="K27:K35">SUM(B27:J27)</f>
        <v>-806764.2699999999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-138778.03</v>
      </c>
      <c r="C28" s="30">
        <f t="shared" si="8"/>
        <v>-79775.49</v>
      </c>
      <c r="D28" s="30">
        <f t="shared" si="8"/>
        <v>-102529.5</v>
      </c>
      <c r="E28" s="30">
        <f t="shared" si="8"/>
        <v>-110848.55</v>
      </c>
      <c r="F28" s="30">
        <f t="shared" si="8"/>
        <v>-52544.8</v>
      </c>
      <c r="G28" s="30">
        <f t="shared" si="8"/>
        <v>-122831.16</v>
      </c>
      <c r="H28" s="30">
        <f t="shared" si="8"/>
        <v>-51382.700000000004</v>
      </c>
      <c r="I28" s="30">
        <f t="shared" si="8"/>
        <v>-102480.78000000001</v>
      </c>
      <c r="J28" s="30">
        <f t="shared" si="8"/>
        <v>-21575.01</v>
      </c>
      <c r="K28" s="30">
        <f t="shared" si="7"/>
        <v>-782746.02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-77154</v>
      </c>
      <c r="C29" s="30">
        <f aca="true" t="shared" si="9" ref="C29:J29">-ROUND((C9)*$E$3,2)</f>
        <v>-75125.6</v>
      </c>
      <c r="D29" s="30">
        <f t="shared" si="9"/>
        <v>-84788</v>
      </c>
      <c r="E29" s="30">
        <f t="shared" si="9"/>
        <v>-45878.8</v>
      </c>
      <c r="F29" s="30">
        <f t="shared" si="9"/>
        <v>-52544.8</v>
      </c>
      <c r="G29" s="30">
        <f t="shared" si="9"/>
        <v>-37246</v>
      </c>
      <c r="H29" s="30">
        <f t="shared" si="9"/>
        <v>-34544.4</v>
      </c>
      <c r="I29" s="30">
        <f t="shared" si="9"/>
        <v>-76203.6</v>
      </c>
      <c r="J29" s="30">
        <f t="shared" si="9"/>
        <v>-13468.4</v>
      </c>
      <c r="K29" s="30">
        <f t="shared" si="7"/>
        <v>-496953.6000000001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-277.2</v>
      </c>
      <c r="C31" s="30">
        <v>-30.8</v>
      </c>
      <c r="D31" s="30">
        <v>-92.4</v>
      </c>
      <c r="E31" s="30">
        <v>-61.6</v>
      </c>
      <c r="F31" s="26">
        <v>0</v>
      </c>
      <c r="G31" s="30">
        <v>-123.2</v>
      </c>
      <c r="H31" s="30">
        <v>-16.55</v>
      </c>
      <c r="I31" s="30">
        <v>-25.82</v>
      </c>
      <c r="J31" s="30">
        <v>-7.97</v>
      </c>
      <c r="K31" s="30">
        <f t="shared" si="7"/>
        <v>-635.5400000000001</v>
      </c>
      <c r="L31"/>
      <c r="M31"/>
      <c r="N31"/>
    </row>
    <row r="32" spans="1:14" ht="16.5" customHeight="1">
      <c r="A32" s="25" t="s">
        <v>21</v>
      </c>
      <c r="B32" s="30">
        <v>-61346.83</v>
      </c>
      <c r="C32" s="30">
        <v>-4619.09</v>
      </c>
      <c r="D32" s="30">
        <v>-17649.1</v>
      </c>
      <c r="E32" s="30">
        <v>-64908.15</v>
      </c>
      <c r="F32" s="26">
        <v>0</v>
      </c>
      <c r="G32" s="30">
        <v>-85461.96</v>
      </c>
      <c r="H32" s="30">
        <v>-16821.75</v>
      </c>
      <c r="I32" s="30">
        <v>-26251.36</v>
      </c>
      <c r="J32" s="30">
        <v>-8098.64</v>
      </c>
      <c r="K32" s="30">
        <f t="shared" si="7"/>
        <v>-285156.88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-18626.18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-5392.07</v>
      </c>
      <c r="K33" s="30">
        <f t="shared" si="7"/>
        <v>-24018.25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-18626.18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-5392.07</v>
      </c>
      <c r="K34" s="30">
        <f t="shared" si="7"/>
        <v>-24018.25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966801.3599999999</v>
      </c>
      <c r="C47" s="27">
        <f aca="true" t="shared" si="11" ref="C47:J47">IF(C17+C27+C48&lt;0,0,C17+C27+C48)</f>
        <v>1041098.0599999998</v>
      </c>
      <c r="D47" s="27">
        <f t="shared" si="11"/>
        <v>1207961.1900000002</v>
      </c>
      <c r="E47" s="27">
        <f t="shared" si="11"/>
        <v>695952.1099999999</v>
      </c>
      <c r="F47" s="27">
        <f t="shared" si="11"/>
        <v>795458.2</v>
      </c>
      <c r="G47" s="27">
        <f t="shared" si="11"/>
        <v>764299.5599999999</v>
      </c>
      <c r="H47" s="27">
        <f t="shared" si="11"/>
        <v>785900.1</v>
      </c>
      <c r="I47" s="27">
        <f t="shared" si="11"/>
        <v>1042261.0800000001</v>
      </c>
      <c r="J47" s="27">
        <f t="shared" si="11"/>
        <v>406185.41</v>
      </c>
      <c r="K47" s="20">
        <f>SUM(B47:J47)</f>
        <v>7705917.069999999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966801.3700000001</v>
      </c>
      <c r="C53" s="10">
        <f t="shared" si="13"/>
        <v>1041098.06</v>
      </c>
      <c r="D53" s="10">
        <f t="shared" si="13"/>
        <v>1207961.19</v>
      </c>
      <c r="E53" s="10">
        <f t="shared" si="13"/>
        <v>695952.11</v>
      </c>
      <c r="F53" s="10">
        <f t="shared" si="13"/>
        <v>795458.2</v>
      </c>
      <c r="G53" s="10">
        <f t="shared" si="13"/>
        <v>764299.56</v>
      </c>
      <c r="H53" s="10">
        <f t="shared" si="13"/>
        <v>785900.09</v>
      </c>
      <c r="I53" s="10">
        <f>SUM(I54:I66)</f>
        <v>1042261.0800000001</v>
      </c>
      <c r="J53" s="10">
        <f t="shared" si="13"/>
        <v>406185.41</v>
      </c>
      <c r="K53" s="5">
        <f>SUM(K54:K66)</f>
        <v>7705917.07</v>
      </c>
      <c r="L53" s="9"/>
    </row>
    <row r="54" spans="1:11" ht="16.5" customHeight="1">
      <c r="A54" s="7" t="s">
        <v>60</v>
      </c>
      <c r="B54" s="8">
        <v>844597.68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844597.68</v>
      </c>
    </row>
    <row r="55" spans="1:11" ht="16.5" customHeight="1">
      <c r="A55" s="7" t="s">
        <v>61</v>
      </c>
      <c r="B55" s="8">
        <v>122203.69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122203.69</v>
      </c>
    </row>
    <row r="56" spans="1:11" ht="16.5" customHeight="1">
      <c r="A56" s="7" t="s">
        <v>4</v>
      </c>
      <c r="B56" s="6">
        <v>0</v>
      </c>
      <c r="C56" s="8">
        <v>1041098.06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1041098.06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1207961.19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1207961.19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695952.11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695952.11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795458.2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795458.2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764299.56</v>
      </c>
      <c r="H60" s="6">
        <v>0</v>
      </c>
      <c r="I60" s="6">
        <v>0</v>
      </c>
      <c r="J60" s="6">
        <v>0</v>
      </c>
      <c r="K60" s="5">
        <f t="shared" si="14"/>
        <v>764299.56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785900.09</v>
      </c>
      <c r="I61" s="6">
        <v>0</v>
      </c>
      <c r="J61" s="6">
        <v>0</v>
      </c>
      <c r="K61" s="5">
        <f t="shared" si="14"/>
        <v>785900.09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424512.94</v>
      </c>
      <c r="J63" s="6">
        <v>0</v>
      </c>
      <c r="K63" s="5">
        <f t="shared" si="14"/>
        <v>424512.94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617748.14</v>
      </c>
      <c r="J64" s="6">
        <v>0</v>
      </c>
      <c r="K64" s="5">
        <f t="shared" si="14"/>
        <v>617748.14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406185.41</v>
      </c>
      <c r="K65" s="5">
        <f t="shared" si="14"/>
        <v>406185.41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2020-12-04T18:54:26Z</dcterms:modified>
  <cp:category/>
  <cp:version/>
  <cp:contentType/>
  <cp:contentStatus/>
</cp:coreProperties>
</file>