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<sst xmlns="http://schemas.openxmlformats.org/spreadsheetml/2006/main" count="74" uniqueCount="73">
  <si>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</si>
  <si>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</si>
  <si>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</si>
  <si>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</si>
  <si>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</si>
  <si>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</si>
  <si>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</si>
  <si>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</si>
  <si>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</si>
  <si>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</si>
  <si>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</si>
  <si>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</si>
  <si>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</si>
  <si>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</si>
  <si>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</si>
  <si>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</si>
  <si>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</si>
  <si>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</si>
  <si>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</si>
  <si>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</si>
  <si>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</si>
  <si>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</si>
  <si>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</si>
  <si>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</si>
  <si>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</si>
  <si>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</si>
  <si>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</si>
  <si>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</si>
  <si>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</si>
  <si>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</si>
  <si>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</si>
  <si>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</si>
  <si>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</si>
  <si>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</si>
  <si>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</si>
  <si>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</si>
  <si>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</si>
  <si>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</si>
  <si>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</si>
  <si>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</si>
  <si>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</si>
  <si>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</si>
  <si>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</si>
  <si>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</si>
  <si>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</si>
  <si>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</si>
  <si>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</si>
  <si>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</si>
  <si>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</si>
  <si>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</si>
  <si>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</si>
  <si>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</si>
  <si>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</si>
  <si>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</si>
  <si>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</si>
  <si>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</si>
  <si>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</si>
  <si>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</si>
  <si>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</si>
  <si>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</si>
  <si>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</si>
  <si>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</si>
  <si>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</si>
  <si>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</si>
  <si>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</si>
  <si>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</si>
  <si>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</si>
  <si>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</si>
  <si>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</si>
  <si>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</si>
  <si>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</si>
  <si>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</si>
  <si>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24/11/20 - VENCIMENTO 01/12/20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</si>
</sst>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244331</v>
      </c>
      <c r="C7" s="47">
        <f t="shared" si="0"/>
        <v>213519</v>
      </c>
      <c r="D7" s="47">
        <f t="shared" si="0"/>
        <v>282300</v>
      </c>
      <c r="E7" s="47">
        <f t="shared" si="0"/>
        <v>147076</v>
      </c>
      <c r="F7" s="47">
        <f t="shared" si="0"/>
        <v>172177</v>
      </c>
      <c r="G7" s="47">
        <f t="shared" si="0"/>
        <v>193103</v>
      </c>
      <c r="H7" s="47">
        <f t="shared" si="0"/>
        <v>219890</v>
      </c>
      <c r="I7" s="47">
        <f t="shared" si="0"/>
        <v>282460</v>
      </c>
      <c r="J7" s="47">
        <f t="shared" si="0"/>
        <v>85009</v>
      </c>
      <c r="K7" s="47">
        <f t="shared" si="0"/>
        <v>1839865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15714</v>
      </c>
      <c r="C8" s="45">
        <f t="shared" si="1"/>
        <v>15311</v>
      </c>
      <c r="D8" s="45">
        <f t="shared" si="1"/>
        <v>17245</v>
      </c>
      <c r="E8" s="45">
        <f t="shared" si="1"/>
        <v>9713</v>
      </c>
      <c r="F8" s="45">
        <f t="shared" si="1"/>
        <v>11748</v>
      </c>
      <c r="G8" s="45">
        <f t="shared" si="1"/>
        <v>7418</v>
      </c>
      <c r="H8" s="45">
        <f t="shared" si="1"/>
        <v>6616</v>
      </c>
      <c r="I8" s="45">
        <f t="shared" si="1"/>
        <v>16628</v>
      </c>
      <c r="J8" s="45">
        <f t="shared" si="1"/>
        <v>2813</v>
      </c>
      <c r="K8" s="38">
        <f>SUM(B8:J8)</f>
        <v>103206</v>
      </c>
      <c r="L8"/>
      <c r="M8"/>
      <c r="N8"/>
    </row>
    <row r="9" spans="1:14" ht="16.5" customHeight="1">
      <c r="A9" s="22" t="s">
        <v>35</v>
      </c>
      <c r="B9" s="45">
        <v>15698</v>
      </c>
      <c r="C9" s="45">
        <v>15310</v>
      </c>
      <c r="D9" s="45">
        <v>17242</v>
      </c>
      <c r="E9" s="45">
        <v>9686</v>
      </c>
      <c r="F9" s="45">
        <v>11743</v>
      </c>
      <c r="G9" s="45">
        <v>7415</v>
      </c>
      <c r="H9" s="45">
        <v>6616</v>
      </c>
      <c r="I9" s="45">
        <v>16605</v>
      </c>
      <c r="J9" s="45">
        <v>2813</v>
      </c>
      <c r="K9" s="38">
        <f>SUM(B9:J9)</f>
        <v>103128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1</v>
      </c>
      <c r="D10" s="45">
        <v>3</v>
      </c>
      <c r="E10" s="45">
        <v>27</v>
      </c>
      <c r="F10" s="45">
        <v>5</v>
      </c>
      <c r="G10" s="45">
        <v>3</v>
      </c>
      <c r="H10" s="45">
        <v>0</v>
      </c>
      <c r="I10" s="45">
        <v>23</v>
      </c>
      <c r="J10" s="45">
        <v>0</v>
      </c>
      <c r="K10" s="38">
        <f>SUM(B10:J10)</f>
        <v>78</v>
      </c>
      <c r="L10"/>
      <c r="M10"/>
      <c r="N10"/>
    </row>
    <row r="11" spans="1:14" ht="16.5" customHeight="1">
      <c r="A11" s="44" t="s">
        <v>33</v>
      </c>
      <c r="B11" s="43">
        <v>228617</v>
      </c>
      <c r="C11" s="43">
        <v>198208</v>
      </c>
      <c r="D11" s="43">
        <v>265055</v>
      </c>
      <c r="E11" s="43">
        <v>137363</v>
      </c>
      <c r="F11" s="43">
        <v>160429</v>
      </c>
      <c r="G11" s="43">
        <v>185685</v>
      </c>
      <c r="H11" s="43">
        <v>213274</v>
      </c>
      <c r="I11" s="43">
        <v>265832</v>
      </c>
      <c r="J11" s="43">
        <v>82196</v>
      </c>
      <c r="K11" s="38">
        <f>SUM(B11:J11)</f>
        <v>1736659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1.380452672288675</v>
      </c>
      <c r="C15" s="39">
        <v>1.456357680176793</v>
      </c>
      <c r="D15" s="39">
        <v>1.189151094492138</v>
      </c>
      <c r="E15" s="39">
        <v>1.559127159713305</v>
      </c>
      <c r="F15" s="39">
        <v>1.340758495067558</v>
      </c>
      <c r="G15" s="39">
        <v>1.287795793732366</v>
      </c>
      <c r="H15" s="39">
        <v>1.270528411396723</v>
      </c>
      <c r="I15" s="39">
        <v>1.329409652935401</v>
      </c>
      <c r="J15" s="39">
        <v>1.472630287688183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1144492.31</v>
      </c>
      <c r="C17" s="36">
        <f aca="true" t="shared" si="2" ref="C17:J17">C18+C19+C20+C21+C22+C23+C24</f>
        <v>1155064.4000000001</v>
      </c>
      <c r="D17" s="36">
        <f t="shared" si="2"/>
        <v>1375468.23</v>
      </c>
      <c r="E17" s="36">
        <f t="shared" si="2"/>
        <v>826723.41</v>
      </c>
      <c r="F17" s="36">
        <f t="shared" si="2"/>
        <v>878978.19</v>
      </c>
      <c r="G17" s="36">
        <f t="shared" si="2"/>
        <v>947055.19</v>
      </c>
      <c r="H17" s="36">
        <f t="shared" si="2"/>
        <v>855383.88</v>
      </c>
      <c r="I17" s="36">
        <f t="shared" si="2"/>
        <v>1177484.8299999998</v>
      </c>
      <c r="J17" s="36">
        <f t="shared" si="2"/>
        <v>439141.10000000003</v>
      </c>
      <c r="K17" s="36">
        <f aca="true" t="shared" si="3" ref="K17:K24">SUM(B17:J17)</f>
        <v>8799791.54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830920.86</v>
      </c>
      <c r="C18" s="30">
        <f t="shared" si="4"/>
        <v>797087.78</v>
      </c>
      <c r="D18" s="30">
        <f t="shared" si="4"/>
        <v>1167395.19</v>
      </c>
      <c r="E18" s="30">
        <f t="shared" si="4"/>
        <v>529503.02</v>
      </c>
      <c r="F18" s="30">
        <f t="shared" si="4"/>
        <v>655529.49</v>
      </c>
      <c r="G18" s="30">
        <f t="shared" si="4"/>
        <v>743350</v>
      </c>
      <c r="H18" s="30">
        <f t="shared" si="4"/>
        <v>674754.45</v>
      </c>
      <c r="I18" s="30">
        <f t="shared" si="4"/>
        <v>874948.1</v>
      </c>
      <c r="J18" s="30">
        <f t="shared" si="4"/>
        <v>298339.09</v>
      </c>
      <c r="K18" s="30">
        <f t="shared" si="3"/>
        <v>6571827.9799999995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316126.06</v>
      </c>
      <c r="C19" s="30">
        <f t="shared" si="5"/>
        <v>363757.13</v>
      </c>
      <c r="D19" s="30">
        <f t="shared" si="5"/>
        <v>220814.08</v>
      </c>
      <c r="E19" s="30">
        <f t="shared" si="5"/>
        <v>296059.52</v>
      </c>
      <c r="F19" s="30">
        <f t="shared" si="5"/>
        <v>223377.24</v>
      </c>
      <c r="G19" s="30">
        <f t="shared" si="5"/>
        <v>213933</v>
      </c>
      <c r="H19" s="30">
        <f t="shared" si="5"/>
        <v>182540.25</v>
      </c>
      <c r="I19" s="30">
        <f t="shared" si="5"/>
        <v>288216.35</v>
      </c>
      <c r="J19" s="30">
        <f t="shared" si="5"/>
        <v>141004.09</v>
      </c>
      <c r="K19" s="30">
        <f t="shared" si="3"/>
        <v>2245827.7199999997</v>
      </c>
      <c r="L19"/>
      <c r="M19"/>
      <c r="N19"/>
    </row>
    <row r="20" spans="1:14" ht="16.5" customHeight="1">
      <c r="A20" s="18" t="s">
        <v>28</v>
      </c>
      <c r="B20" s="30">
        <v>30536.56</v>
      </c>
      <c r="C20" s="30">
        <v>24123.45</v>
      </c>
      <c r="D20" s="30">
        <v>21825.74</v>
      </c>
      <c r="E20" s="30">
        <v>19896.72</v>
      </c>
      <c r="F20" s="30">
        <v>22264.75</v>
      </c>
      <c r="G20" s="30">
        <v>15039.67</v>
      </c>
      <c r="H20" s="30">
        <v>22046.3</v>
      </c>
      <c r="I20" s="30">
        <v>42936.14</v>
      </c>
      <c r="J20" s="30">
        <v>10620.63</v>
      </c>
      <c r="K20" s="30">
        <f t="shared" si="3"/>
        <v>209289.96000000002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10943.92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-458.8</v>
      </c>
      <c r="H23" s="30">
        <v>0</v>
      </c>
      <c r="I23" s="30">
        <v>0</v>
      </c>
      <c r="J23" s="30">
        <v>0</v>
      </c>
      <c r="K23" s="30">
        <f t="shared" si="3"/>
        <v>-680.94</v>
      </c>
      <c r="L23"/>
      <c r="M23"/>
      <c r="N23"/>
    </row>
    <row r="24" spans="1:14" ht="16.5" customHeight="1">
      <c r="A24" s="18" t="s">
        <v>70</v>
      </c>
      <c r="B24" s="30">
        <v>-34237.02</v>
      </c>
      <c r="C24" s="30">
        <v>-32639.94</v>
      </c>
      <c r="D24" s="30">
        <v>-35934.77</v>
      </c>
      <c r="E24" s="30">
        <v>-20103.84</v>
      </c>
      <c r="F24" s="30">
        <v>-23561.28</v>
      </c>
      <c r="G24" s="30">
        <v>-24808.68</v>
      </c>
      <c r="H24" s="30">
        <v>-23957.12</v>
      </c>
      <c r="I24" s="30">
        <v>-29983.75</v>
      </c>
      <c r="J24" s="30">
        <v>-12190.7</v>
      </c>
      <c r="K24" s="30">
        <f t="shared" si="3"/>
        <v>-237417.09999999998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-220204.74</v>
      </c>
      <c r="C27" s="30">
        <f t="shared" si="6"/>
        <v>-71128.42</v>
      </c>
      <c r="D27" s="30">
        <f t="shared" si="6"/>
        <v>-129898.62</v>
      </c>
      <c r="E27" s="30">
        <f t="shared" si="6"/>
        <v>-188775.33000000002</v>
      </c>
      <c r="F27" s="30">
        <f t="shared" si="6"/>
        <v>-51669.2</v>
      </c>
      <c r="G27" s="30">
        <f t="shared" si="6"/>
        <v>-224602.27</v>
      </c>
      <c r="H27" s="30">
        <f t="shared" si="6"/>
        <v>-62375.93000000001</v>
      </c>
      <c r="I27" s="30">
        <f t="shared" si="6"/>
        <v>-124974.87</v>
      </c>
      <c r="J27" s="30">
        <f t="shared" si="6"/>
        <v>-33784.69</v>
      </c>
      <c r="K27" s="30">
        <f aca="true" t="shared" si="7" ref="K27:K35">SUM(B27:J27)</f>
        <v>-1107414.0699999998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-220204.74</v>
      </c>
      <c r="C28" s="30">
        <f t="shared" si="8"/>
        <v>-71128.42</v>
      </c>
      <c r="D28" s="30">
        <f t="shared" si="8"/>
        <v>-111272.45999999999</v>
      </c>
      <c r="E28" s="30">
        <f t="shared" si="8"/>
        <v>-188775.33000000002</v>
      </c>
      <c r="F28" s="30">
        <f t="shared" si="8"/>
        <v>-51669.2</v>
      </c>
      <c r="G28" s="30">
        <f t="shared" si="8"/>
        <v>-224602.27</v>
      </c>
      <c r="H28" s="30">
        <f t="shared" si="8"/>
        <v>-62375.93000000001</v>
      </c>
      <c r="I28" s="30">
        <f t="shared" si="8"/>
        <v>-124974.87</v>
      </c>
      <c r="J28" s="30">
        <f t="shared" si="8"/>
        <v>-28392.510000000002</v>
      </c>
      <c r="K28" s="30">
        <f t="shared" si="7"/>
        <v>-1083395.73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-69071.2</v>
      </c>
      <c r="C29" s="30">
        <f aca="true" t="shared" si="9" ref="C29:J29">-ROUND((C9)*$E$3,2)</f>
        <v>-67364</v>
      </c>
      <c r="D29" s="30">
        <f t="shared" si="9"/>
        <v>-75864.8</v>
      </c>
      <c r="E29" s="30">
        <f t="shared" si="9"/>
        <v>-42618.4</v>
      </c>
      <c r="F29" s="30">
        <f t="shared" si="9"/>
        <v>-51669.2</v>
      </c>
      <c r="G29" s="30">
        <f t="shared" si="9"/>
        <v>-32626</v>
      </c>
      <c r="H29" s="30">
        <f t="shared" si="9"/>
        <v>-29110.4</v>
      </c>
      <c r="I29" s="30">
        <f t="shared" si="9"/>
        <v>-73062</v>
      </c>
      <c r="J29" s="30">
        <f t="shared" si="9"/>
        <v>-12377.2</v>
      </c>
      <c r="K29" s="30">
        <f t="shared" si="7"/>
        <v>-453763.2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-739.2</v>
      </c>
      <c r="C31" s="30">
        <v>-154</v>
      </c>
      <c r="D31" s="30">
        <v>-400.4</v>
      </c>
      <c r="E31" s="30">
        <v>-431.2</v>
      </c>
      <c r="F31" s="26">
        <v>0</v>
      </c>
      <c r="G31" s="30">
        <v>-308</v>
      </c>
      <c r="H31" s="30">
        <v>-33.09</v>
      </c>
      <c r="I31" s="30">
        <v>-51.64</v>
      </c>
      <c r="J31" s="30">
        <v>-15.93</v>
      </c>
      <c r="K31" s="30">
        <f t="shared" si="7"/>
        <v>-2133.4599999999996</v>
      </c>
      <c r="L31"/>
      <c r="M31"/>
      <c r="N31"/>
    </row>
    <row r="32" spans="1:14" ht="16.5" customHeight="1">
      <c r="A32" s="25" t="s">
        <v>21</v>
      </c>
      <c r="B32" s="30">
        <v>-150394.34</v>
      </c>
      <c r="C32" s="30">
        <v>-3610.42</v>
      </c>
      <c r="D32" s="30">
        <v>-35007.26</v>
      </c>
      <c r="E32" s="30">
        <v>-145725.73</v>
      </c>
      <c r="F32" s="26">
        <v>0</v>
      </c>
      <c r="G32" s="30">
        <v>-191668.27</v>
      </c>
      <c r="H32" s="30">
        <v>-33232.44</v>
      </c>
      <c r="I32" s="30">
        <v>-51861.23</v>
      </c>
      <c r="J32" s="30">
        <v>-15999.38</v>
      </c>
      <c r="K32" s="30">
        <f t="shared" si="7"/>
        <v>-627499.07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924287.5700000001</v>
      </c>
      <c r="C47" s="27">
        <f aca="true" t="shared" si="11" ref="C47:J47">IF(C17+C27+C48&lt;0,0,C17+C27+C48)</f>
        <v>1083935.9800000002</v>
      </c>
      <c r="D47" s="27">
        <f t="shared" si="11"/>
        <v>1245569.6099999999</v>
      </c>
      <c r="E47" s="27">
        <f t="shared" si="11"/>
        <v>637948.0800000001</v>
      </c>
      <c r="F47" s="27">
        <f t="shared" si="11"/>
        <v>827308.99</v>
      </c>
      <c r="G47" s="27">
        <f t="shared" si="11"/>
        <v>722452.9199999999</v>
      </c>
      <c r="H47" s="27">
        <f t="shared" si="11"/>
        <v>793007.95</v>
      </c>
      <c r="I47" s="27">
        <f t="shared" si="11"/>
        <v>1052509.96</v>
      </c>
      <c r="J47" s="27">
        <f t="shared" si="11"/>
        <v>405356.41000000003</v>
      </c>
      <c r="K47" s="20">
        <f>SUM(B47:J47)</f>
        <v>7692377.470000001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924287.58</v>
      </c>
      <c r="C53" s="10">
        <f t="shared" si="13"/>
        <v>1083935.98</v>
      </c>
      <c r="D53" s="10">
        <f t="shared" si="13"/>
        <v>1245569.61</v>
      </c>
      <c r="E53" s="10">
        <f t="shared" si="13"/>
        <v>637948.07</v>
      </c>
      <c r="F53" s="10">
        <f t="shared" si="13"/>
        <v>827309</v>
      </c>
      <c r="G53" s="10">
        <f t="shared" si="13"/>
        <v>722452.92</v>
      </c>
      <c r="H53" s="10">
        <f t="shared" si="13"/>
        <v>793007.96</v>
      </c>
      <c r="I53" s="10">
        <f>SUM(I54:I66)</f>
        <v>1052509.96</v>
      </c>
      <c r="J53" s="10">
        <f t="shared" si="13"/>
        <v>405356.4</v>
      </c>
      <c r="K53" s="5">
        <f>SUM(K54:K66)</f>
        <v>7692377.48</v>
      </c>
      <c r="L53" s="9"/>
    </row>
    <row r="54" spans="1:11" ht="16.5" customHeight="1">
      <c r="A54" s="7" t="s">
        <v>60</v>
      </c>
      <c r="B54" s="8">
        <v>811709.35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811709.35</v>
      </c>
    </row>
    <row r="55" spans="1:11" ht="16.5" customHeight="1">
      <c r="A55" s="7" t="s">
        <v>61</v>
      </c>
      <c r="B55" s="8">
        <v>112578.23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112578.23</v>
      </c>
    </row>
    <row r="56" spans="1:11" ht="16.5" customHeight="1">
      <c r="A56" s="7" t="s">
        <v>4</v>
      </c>
      <c r="B56" s="6">
        <v>0</v>
      </c>
      <c r="C56" s="8">
        <v>1083935.98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1083935.98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1245569.61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1245569.61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637948.07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637948.07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827309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827309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722452.92</v>
      </c>
      <c r="H60" s="6">
        <v>0</v>
      </c>
      <c r="I60" s="6">
        <v>0</v>
      </c>
      <c r="J60" s="6">
        <v>0</v>
      </c>
      <c r="K60" s="5">
        <f t="shared" si="14"/>
        <v>722452.92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793007.96</v>
      </c>
      <c r="I61" s="6">
        <v>0</v>
      </c>
      <c r="J61" s="6">
        <v>0</v>
      </c>
      <c r="K61" s="5">
        <f t="shared" si="14"/>
        <v>793007.96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390902.2</v>
      </c>
      <c r="J63" s="6">
        <v>0</v>
      </c>
      <c r="K63" s="5">
        <f t="shared" si="14"/>
        <v>390902.2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661607.76</v>
      </c>
      <c r="J64" s="6">
        <v>0</v>
      </c>
      <c r="K64" s="5">
        <f t="shared" si="14"/>
        <v>661607.76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405356.4</v>
      </c>
      <c r="K65" s="5">
        <f t="shared" si="14"/>
        <v>405356.4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2020-11-30T19:21:22Z</dcterms:modified>
  <cp:category/>
  <cp:version/>
  <cp:contentType/>
  <cp:contentStatus/>
</cp:coreProperties>
</file>