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<sst xmlns="http://schemas.openxmlformats.org/spreadsheetml/2006/main" count="74" uniqueCount="73">
  <si>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</si>
  <si>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</si>
  <si>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</si>
  <si>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</si>
  <si>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</si>
  <si>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</si>
  <si>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</si>
  <si>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</si>
  <si>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</si>
  <si>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</si>
  <si>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</si>
  <si>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</si>
  <si>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</si>
  <si>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</si>
  <si>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</si>
  <si>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</si>
  <si>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</si>
  <si>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</si>
  <si>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</si>
  <si>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</si>
  <si>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</si>
  <si>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</si>
  <si>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</si>
  <si>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</si>
  <si>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</si>
  <si>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</si>
  <si>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</si>
  <si>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</si>
  <si>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</si>
  <si>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</si>
  <si>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</si>
  <si>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</si>
  <si>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</si>
  <si>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</si>
  <si>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</si>
  <si>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</si>
  <si>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</si>
  <si>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</si>
  <si>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</si>
  <si>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</si>
  <si>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</si>
  <si>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</si>
  <si>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</si>
  <si>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</si>
  <si>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</si>
  <si>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</si>
  <si>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</si>
  <si>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</si>
  <si>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</si>
  <si>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</si>
  <si>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</si>
  <si>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</si>
  <si>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</si>
  <si>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</si>
  <si>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</si>
  <si>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</si>
  <si>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</si>
  <si>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</si>
  <si>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</si>
  <si>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</si>
  <si>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</si>
  <si>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</si>
  <si>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</si>
  <si>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</si>
  <si>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</si>
  <si>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</si>
  <si>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</si>
  <si>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</si>
  <si>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</si>
  <si>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</si>
  <si>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</si>
  <si>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</si>
  <si>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22/11/20 - VENCIMENTO 27/11/20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</si>
</sst>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74757</v>
      </c>
      <c r="C7" s="47">
        <f t="shared" si="0"/>
        <v>58075</v>
      </c>
      <c r="D7" s="47">
        <f t="shared" si="0"/>
        <v>88214</v>
      </c>
      <c r="E7" s="47">
        <f t="shared" si="0"/>
        <v>42076</v>
      </c>
      <c r="F7" s="47">
        <f t="shared" si="0"/>
        <v>60361</v>
      </c>
      <c r="G7" s="47">
        <f t="shared" si="0"/>
        <v>70043</v>
      </c>
      <c r="H7" s="47">
        <f t="shared" si="0"/>
        <v>82238</v>
      </c>
      <c r="I7" s="47">
        <f t="shared" si="0"/>
        <v>97912</v>
      </c>
      <c r="J7" s="47">
        <f t="shared" si="0"/>
        <v>21286</v>
      </c>
      <c r="K7" s="47">
        <f t="shared" si="0"/>
        <v>594962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6858</v>
      </c>
      <c r="C8" s="45">
        <f t="shared" si="1"/>
        <v>6300</v>
      </c>
      <c r="D8" s="45">
        <f t="shared" si="1"/>
        <v>8547</v>
      </c>
      <c r="E8" s="45">
        <f t="shared" si="1"/>
        <v>4270</v>
      </c>
      <c r="F8" s="45">
        <f t="shared" si="1"/>
        <v>5585</v>
      </c>
      <c r="G8" s="45">
        <f t="shared" si="1"/>
        <v>4163</v>
      </c>
      <c r="H8" s="45">
        <f t="shared" si="1"/>
        <v>4147</v>
      </c>
      <c r="I8" s="45">
        <f t="shared" si="1"/>
        <v>7544</v>
      </c>
      <c r="J8" s="45">
        <f t="shared" si="1"/>
        <v>841</v>
      </c>
      <c r="K8" s="38">
        <f>SUM(B8:J8)</f>
        <v>48255</v>
      </c>
      <c r="L8"/>
      <c r="M8"/>
      <c r="N8"/>
    </row>
    <row r="9" spans="1:14" ht="16.5" customHeight="1">
      <c r="A9" s="22" t="s">
        <v>35</v>
      </c>
      <c r="B9" s="45">
        <v>6853</v>
      </c>
      <c r="C9" s="45">
        <v>6299</v>
      </c>
      <c r="D9" s="45">
        <v>8547</v>
      </c>
      <c r="E9" s="45">
        <v>4264</v>
      </c>
      <c r="F9" s="45">
        <v>5577</v>
      </c>
      <c r="G9" s="45">
        <v>4161</v>
      </c>
      <c r="H9" s="45">
        <v>4147</v>
      </c>
      <c r="I9" s="45">
        <v>7540</v>
      </c>
      <c r="J9" s="45">
        <v>841</v>
      </c>
      <c r="K9" s="38">
        <f>SUM(B9:J9)</f>
        <v>48229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1</v>
      </c>
      <c r="D10" s="45">
        <v>0</v>
      </c>
      <c r="E10" s="45">
        <v>6</v>
      </c>
      <c r="F10" s="45">
        <v>8</v>
      </c>
      <c r="G10" s="45">
        <v>2</v>
      </c>
      <c r="H10" s="45">
        <v>0</v>
      </c>
      <c r="I10" s="45">
        <v>4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67899</v>
      </c>
      <c r="C11" s="43">
        <v>51775</v>
      </c>
      <c r="D11" s="43">
        <v>79667</v>
      </c>
      <c r="E11" s="43">
        <v>37806</v>
      </c>
      <c r="F11" s="43">
        <v>54776</v>
      </c>
      <c r="G11" s="43">
        <v>65880</v>
      </c>
      <c r="H11" s="43">
        <v>78091</v>
      </c>
      <c r="I11" s="43">
        <v>90368</v>
      </c>
      <c r="J11" s="43">
        <v>20445</v>
      </c>
      <c r="K11" s="38">
        <f>SUM(B11:J11)</f>
        <v>546707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1.426304805304989</v>
      </c>
      <c r="C15" s="39">
        <v>1.589313824311321</v>
      </c>
      <c r="D15" s="39">
        <v>1.252085155213726</v>
      </c>
      <c r="E15" s="39">
        <v>1.55025877467784</v>
      </c>
      <c r="F15" s="39">
        <v>1.414052836257162</v>
      </c>
      <c r="G15" s="39">
        <v>1.37501846659666</v>
      </c>
      <c r="H15" s="39">
        <v>1.309381947126194</v>
      </c>
      <c r="I15" s="39">
        <v>1.389665980976351</v>
      </c>
      <c r="J15" s="39">
        <v>1.544176744762976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343256.68</v>
      </c>
      <c r="C17" s="36">
        <f aca="true" t="shared" si="2" ref="C17:J17">C18+C19+C20+C21+C22+C23+C24</f>
        <v>331113.82999999996</v>
      </c>
      <c r="D17" s="36">
        <f t="shared" si="2"/>
        <v>434568.3599999999</v>
      </c>
      <c r="E17" s="36">
        <f t="shared" si="2"/>
        <v>226872.79</v>
      </c>
      <c r="F17" s="36">
        <f t="shared" si="2"/>
        <v>314706.45999999996</v>
      </c>
      <c r="G17" s="36">
        <f t="shared" si="2"/>
        <v>351337.75</v>
      </c>
      <c r="H17" s="36">
        <f t="shared" si="2"/>
        <v>317841.84</v>
      </c>
      <c r="I17" s="36">
        <f t="shared" si="2"/>
        <v>415809.68</v>
      </c>
      <c r="J17" s="36">
        <f t="shared" si="2"/>
        <v>109741.38</v>
      </c>
      <c r="K17" s="36">
        <f aca="true" t="shared" si="3" ref="K17:K24">SUM(B17:J17)</f>
        <v>2845248.77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254233.61</v>
      </c>
      <c r="C18" s="30">
        <f t="shared" si="4"/>
        <v>216799.78</v>
      </c>
      <c r="D18" s="30">
        <f t="shared" si="4"/>
        <v>364791.35</v>
      </c>
      <c r="E18" s="30">
        <f t="shared" si="4"/>
        <v>151482.02</v>
      </c>
      <c r="F18" s="30">
        <f t="shared" si="4"/>
        <v>229812.44</v>
      </c>
      <c r="G18" s="30">
        <f t="shared" si="4"/>
        <v>269630.53</v>
      </c>
      <c r="H18" s="30">
        <f t="shared" si="4"/>
        <v>252355.53</v>
      </c>
      <c r="I18" s="30">
        <f t="shared" si="4"/>
        <v>303292.21</v>
      </c>
      <c r="J18" s="30">
        <f t="shared" si="4"/>
        <v>74703.22</v>
      </c>
      <c r="K18" s="30">
        <f t="shared" si="3"/>
        <v>2117100.69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108381.01</v>
      </c>
      <c r="C19" s="30">
        <f t="shared" si="5"/>
        <v>127763.11</v>
      </c>
      <c r="D19" s="30">
        <f t="shared" si="5"/>
        <v>91958.48</v>
      </c>
      <c r="E19" s="30">
        <f t="shared" si="5"/>
        <v>83354.31</v>
      </c>
      <c r="F19" s="30">
        <f t="shared" si="5"/>
        <v>95154.49</v>
      </c>
      <c r="G19" s="30">
        <f t="shared" si="5"/>
        <v>101116.43</v>
      </c>
      <c r="H19" s="30">
        <f t="shared" si="5"/>
        <v>78074.25</v>
      </c>
      <c r="I19" s="30">
        <f t="shared" si="5"/>
        <v>118182.66</v>
      </c>
      <c r="J19" s="30">
        <f t="shared" si="5"/>
        <v>40651.76</v>
      </c>
      <c r="K19" s="30">
        <f t="shared" si="3"/>
        <v>844636.5</v>
      </c>
      <c r="L19"/>
      <c r="M19"/>
      <c r="N19"/>
    </row>
    <row r="20" spans="1:14" ht="16.5" customHeight="1">
      <c r="A20" s="18" t="s">
        <v>28</v>
      </c>
      <c r="B20" s="30">
        <v>13626.99</v>
      </c>
      <c r="C20" s="30">
        <v>16450.43</v>
      </c>
      <c r="D20" s="30">
        <v>12360.66</v>
      </c>
      <c r="E20" s="30">
        <v>10835.29</v>
      </c>
      <c r="F20" s="30">
        <v>11923.1</v>
      </c>
      <c r="G20" s="30">
        <v>6156.74</v>
      </c>
      <c r="H20" s="30">
        <v>11359.22</v>
      </c>
      <c r="I20" s="30">
        <v>22929.82</v>
      </c>
      <c r="J20" s="30">
        <v>5252.67</v>
      </c>
      <c r="K20" s="30">
        <f t="shared" si="3"/>
        <v>110894.92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-238.8</v>
      </c>
      <c r="F23" s="30">
        <v>0</v>
      </c>
      <c r="G23" s="30">
        <v>-1261.7</v>
      </c>
      <c r="H23" s="30">
        <v>0</v>
      </c>
      <c r="I23" s="30">
        <v>0</v>
      </c>
      <c r="J23" s="30">
        <v>-198.74</v>
      </c>
      <c r="K23" s="30">
        <f t="shared" si="3"/>
        <v>-1699.24</v>
      </c>
      <c r="L23"/>
      <c r="M23"/>
      <c r="N23"/>
    </row>
    <row r="24" spans="1:14" ht="16.5" customHeight="1">
      <c r="A24" s="18" t="s">
        <v>70</v>
      </c>
      <c r="B24" s="30">
        <v>-34352.92</v>
      </c>
      <c r="C24" s="30">
        <v>-32635.47</v>
      </c>
      <c r="D24" s="30">
        <v>-35910.12</v>
      </c>
      <c r="E24" s="30">
        <v>-19928.02</v>
      </c>
      <c r="F24" s="30">
        <v>-23551.56</v>
      </c>
      <c r="G24" s="30">
        <v>-24304.25</v>
      </c>
      <c r="H24" s="30">
        <v>-23947.16</v>
      </c>
      <c r="I24" s="30">
        <v>-29963</v>
      </c>
      <c r="J24" s="30">
        <v>-12035.52</v>
      </c>
      <c r="K24" s="30">
        <f t="shared" si="3"/>
        <v>-236628.02000000002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-30153.2</v>
      </c>
      <c r="C27" s="30">
        <f t="shared" si="6"/>
        <v>-27715.6</v>
      </c>
      <c r="D27" s="30">
        <f t="shared" si="6"/>
        <v>-56232.96000000001</v>
      </c>
      <c r="E27" s="30">
        <f t="shared" si="6"/>
        <v>-18761.6</v>
      </c>
      <c r="F27" s="30">
        <f t="shared" si="6"/>
        <v>-24538.8</v>
      </c>
      <c r="G27" s="30">
        <f t="shared" si="6"/>
        <v>-18308.4</v>
      </c>
      <c r="H27" s="30">
        <f t="shared" si="6"/>
        <v>-18246.8</v>
      </c>
      <c r="I27" s="30">
        <f t="shared" si="6"/>
        <v>-33176</v>
      </c>
      <c r="J27" s="30">
        <f t="shared" si="6"/>
        <v>-9092.58</v>
      </c>
      <c r="K27" s="30">
        <f aca="true" t="shared" si="7" ref="K27:K35">SUM(B27:J27)</f>
        <v>-236225.93999999997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-30153.2</v>
      </c>
      <c r="C28" s="30">
        <f t="shared" si="8"/>
        <v>-27715.6</v>
      </c>
      <c r="D28" s="30">
        <f t="shared" si="8"/>
        <v>-37606.8</v>
      </c>
      <c r="E28" s="30">
        <f t="shared" si="8"/>
        <v>-18761.6</v>
      </c>
      <c r="F28" s="30">
        <f t="shared" si="8"/>
        <v>-24538.8</v>
      </c>
      <c r="G28" s="30">
        <f t="shared" si="8"/>
        <v>-18308.4</v>
      </c>
      <c r="H28" s="30">
        <f t="shared" si="8"/>
        <v>-18246.8</v>
      </c>
      <c r="I28" s="30">
        <f t="shared" si="8"/>
        <v>-33176</v>
      </c>
      <c r="J28" s="30">
        <f t="shared" si="8"/>
        <v>-3700.4</v>
      </c>
      <c r="K28" s="30">
        <f t="shared" si="7"/>
        <v>-212207.59999999998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-30153.2</v>
      </c>
      <c r="C29" s="30">
        <f aca="true" t="shared" si="9" ref="C29:J29">-ROUND((C9)*$E$3,2)</f>
        <v>-27715.6</v>
      </c>
      <c r="D29" s="30">
        <f t="shared" si="9"/>
        <v>-37606.8</v>
      </c>
      <c r="E29" s="30">
        <f t="shared" si="9"/>
        <v>-18761.6</v>
      </c>
      <c r="F29" s="30">
        <f t="shared" si="9"/>
        <v>-24538.8</v>
      </c>
      <c r="G29" s="30">
        <f t="shared" si="9"/>
        <v>-18308.4</v>
      </c>
      <c r="H29" s="30">
        <f t="shared" si="9"/>
        <v>-18246.8</v>
      </c>
      <c r="I29" s="30">
        <f t="shared" si="9"/>
        <v>-33176</v>
      </c>
      <c r="J29" s="30">
        <f t="shared" si="9"/>
        <v>-3700.4</v>
      </c>
      <c r="K29" s="30">
        <f t="shared" si="7"/>
        <v>-212207.59999999998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313103.48</v>
      </c>
      <c r="C47" s="27">
        <f aca="true" t="shared" si="11" ref="C47:J47">IF(C17+C27+C48&lt;0,0,C17+C27+C48)</f>
        <v>303398.23</v>
      </c>
      <c r="D47" s="27">
        <f t="shared" si="11"/>
        <v>378335.3999999999</v>
      </c>
      <c r="E47" s="27">
        <f t="shared" si="11"/>
        <v>208111.19</v>
      </c>
      <c r="F47" s="27">
        <f t="shared" si="11"/>
        <v>290167.66</v>
      </c>
      <c r="G47" s="27">
        <f t="shared" si="11"/>
        <v>333029.35</v>
      </c>
      <c r="H47" s="27">
        <f t="shared" si="11"/>
        <v>299595.04000000004</v>
      </c>
      <c r="I47" s="27">
        <f t="shared" si="11"/>
        <v>382633.68</v>
      </c>
      <c r="J47" s="27">
        <f t="shared" si="11"/>
        <v>100648.8</v>
      </c>
      <c r="K47" s="20">
        <f>SUM(B47:J47)</f>
        <v>2609022.8299999996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313103.47</v>
      </c>
      <c r="C53" s="10">
        <f t="shared" si="13"/>
        <v>303398.23</v>
      </c>
      <c r="D53" s="10">
        <f t="shared" si="13"/>
        <v>378335.42</v>
      </c>
      <c r="E53" s="10">
        <f t="shared" si="13"/>
        <v>208111.18</v>
      </c>
      <c r="F53" s="10">
        <f t="shared" si="13"/>
        <v>290167.66</v>
      </c>
      <c r="G53" s="10">
        <f t="shared" si="13"/>
        <v>333029.35</v>
      </c>
      <c r="H53" s="10">
        <f t="shared" si="13"/>
        <v>299595.03</v>
      </c>
      <c r="I53" s="10">
        <f>SUM(I54:I66)</f>
        <v>382633.68</v>
      </c>
      <c r="J53" s="10">
        <f t="shared" si="13"/>
        <v>100648.79</v>
      </c>
      <c r="K53" s="5">
        <f>SUM(K54:K66)</f>
        <v>2609022.81</v>
      </c>
      <c r="L53" s="9"/>
    </row>
    <row r="54" spans="1:11" ht="16.5" customHeight="1">
      <c r="A54" s="7" t="s">
        <v>60</v>
      </c>
      <c r="B54" s="8">
        <v>272994.92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272994.92</v>
      </c>
    </row>
    <row r="55" spans="1:11" ht="16.5" customHeight="1">
      <c r="A55" s="7" t="s">
        <v>61</v>
      </c>
      <c r="B55" s="8">
        <v>40108.55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40108.55</v>
      </c>
    </row>
    <row r="56" spans="1:11" ht="16.5" customHeight="1">
      <c r="A56" s="7" t="s">
        <v>4</v>
      </c>
      <c r="B56" s="6">
        <v>0</v>
      </c>
      <c r="C56" s="8">
        <v>303398.23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303398.23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378335.42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378335.42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208111.18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208111.18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290167.66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290167.66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333029.35</v>
      </c>
      <c r="H60" s="6">
        <v>0</v>
      </c>
      <c r="I60" s="6">
        <v>0</v>
      </c>
      <c r="J60" s="6">
        <v>0</v>
      </c>
      <c r="K60" s="5">
        <f t="shared" si="14"/>
        <v>333029.35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299595.03</v>
      </c>
      <c r="I61" s="6">
        <v>0</v>
      </c>
      <c r="J61" s="6">
        <v>0</v>
      </c>
      <c r="K61" s="5">
        <f t="shared" si="14"/>
        <v>299595.03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125350.79</v>
      </c>
      <c r="J63" s="6">
        <v>0</v>
      </c>
      <c r="K63" s="5">
        <f t="shared" si="14"/>
        <v>125350.79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257282.89</v>
      </c>
      <c r="J64" s="6">
        <v>0</v>
      </c>
      <c r="K64" s="5">
        <f t="shared" si="14"/>
        <v>257282.89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100648.79</v>
      </c>
      <c r="K65" s="5">
        <f t="shared" si="14"/>
        <v>100648.79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2020-11-26T18:19:22Z</dcterms:modified>
  <cp:category/>
  <cp:version/>
  <cp:contentType/>
  <cp:contentStatus/>
</cp:coreProperties>
</file>