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<sst xmlns="http://schemas.openxmlformats.org/spreadsheetml/2006/main" count="74" uniqueCount="73">
  <si>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</si>
  <si>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</si>
  <si>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</si>
  <si>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</si>
  <si>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</si>
  <si>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</si>
  <si>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</si>
  <si>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</si>
  <si>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</si>
  <si>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</si>
  <si>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</si>
  <si>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</si>
  <si>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</si>
  <si>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</si>
  <si>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</si>
  <si>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</si>
  <si>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</si>
  <si>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</si>
  <si>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</si>
  <si>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</si>
  <si>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</si>
  <si>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</si>
  <si>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</si>
  <si>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</si>
  <si>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</si>
  <si>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</si>
  <si>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</si>
  <si>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</si>
  <si>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</si>
  <si>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</si>
  <si>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</si>
  <si>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</si>
  <si>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</si>
  <si>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</si>
  <si>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</si>
  <si>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</si>
  <si>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</si>
  <si>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</si>
  <si>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</si>
  <si>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</si>
  <si>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</si>
  <si>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</si>
  <si>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</si>
  <si>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</si>
  <si>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</si>
  <si>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</si>
  <si>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</si>
  <si>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</si>
  <si>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</si>
  <si>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</si>
  <si>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</si>
  <si>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</si>
  <si>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</si>
  <si>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</si>
  <si>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</si>
  <si>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</si>
  <si>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</si>
  <si>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</si>
  <si>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</si>
  <si>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</si>
  <si>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</si>
  <si>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</si>
  <si>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</si>
  <si>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</si>
  <si>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</si>
  <si>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</si>
  <si>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</si>
  <si>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</si>
  <si>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</si>
  <si>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</si>
  <si>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</si>
  <si>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</si>
  <si>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19/11/20 - VENCIMENTO 26/11/20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</si>
</sst>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232154</v>
      </c>
      <c r="C7" s="47">
        <f t="shared" si="0"/>
        <v>202495</v>
      </c>
      <c r="D7" s="47">
        <f t="shared" si="0"/>
        <v>261169</v>
      </c>
      <c r="E7" s="47">
        <f t="shared" si="0"/>
        <v>140785</v>
      </c>
      <c r="F7" s="47">
        <f t="shared" si="0"/>
        <v>167984</v>
      </c>
      <c r="G7" s="47">
        <f t="shared" si="0"/>
        <v>185405</v>
      </c>
      <c r="H7" s="47">
        <f t="shared" si="0"/>
        <v>216138</v>
      </c>
      <c r="I7" s="47">
        <f t="shared" si="0"/>
        <v>273068</v>
      </c>
      <c r="J7" s="47">
        <f t="shared" si="0"/>
        <v>83027</v>
      </c>
      <c r="K7" s="47">
        <f t="shared" si="0"/>
        <v>1762225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14652</v>
      </c>
      <c r="C8" s="45">
        <f t="shared" si="1"/>
        <v>14266</v>
      </c>
      <c r="D8" s="45">
        <f t="shared" si="1"/>
        <v>15304</v>
      </c>
      <c r="E8" s="45">
        <f t="shared" si="1"/>
        <v>9206</v>
      </c>
      <c r="F8" s="45">
        <f t="shared" si="1"/>
        <v>10959</v>
      </c>
      <c r="G8" s="45">
        <f t="shared" si="1"/>
        <v>6829</v>
      </c>
      <c r="H8" s="45">
        <f t="shared" si="1"/>
        <v>6341</v>
      </c>
      <c r="I8" s="45">
        <f t="shared" si="1"/>
        <v>15081</v>
      </c>
      <c r="J8" s="45">
        <f t="shared" si="1"/>
        <v>2581</v>
      </c>
      <c r="K8" s="38">
        <f>SUM(B8:J8)</f>
        <v>95219</v>
      </c>
      <c r="L8"/>
      <c r="M8"/>
      <c r="N8"/>
    </row>
    <row r="9" spans="1:14" ht="16.5" customHeight="1">
      <c r="A9" s="22" t="s">
        <v>35</v>
      </c>
      <c r="B9" s="45">
        <v>14630</v>
      </c>
      <c r="C9" s="45">
        <v>14263</v>
      </c>
      <c r="D9" s="45">
        <v>15302</v>
      </c>
      <c r="E9" s="45">
        <v>9176</v>
      </c>
      <c r="F9" s="45">
        <v>10953</v>
      </c>
      <c r="G9" s="45">
        <v>6829</v>
      </c>
      <c r="H9" s="45">
        <v>6341</v>
      </c>
      <c r="I9" s="45">
        <v>15059</v>
      </c>
      <c r="J9" s="45">
        <v>2581</v>
      </c>
      <c r="K9" s="38">
        <f>SUM(B9:J9)</f>
        <v>95134</v>
      </c>
      <c r="L9"/>
      <c r="M9"/>
      <c r="N9"/>
    </row>
    <row r="10" spans="1:14" ht="16.5" customHeight="1">
      <c r="A10" s="22" t="s">
        <v>34</v>
      </c>
      <c r="B10" s="45">
        <v>22</v>
      </c>
      <c r="C10" s="45">
        <v>3</v>
      </c>
      <c r="D10" s="45">
        <v>2</v>
      </c>
      <c r="E10" s="45">
        <v>30</v>
      </c>
      <c r="F10" s="45">
        <v>6</v>
      </c>
      <c r="G10" s="45">
        <v>0</v>
      </c>
      <c r="H10" s="45">
        <v>0</v>
      </c>
      <c r="I10" s="45">
        <v>22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33</v>
      </c>
      <c r="B11" s="43">
        <v>217502</v>
      </c>
      <c r="C11" s="43">
        <v>188229</v>
      </c>
      <c r="D11" s="43">
        <v>245865</v>
      </c>
      <c r="E11" s="43">
        <v>131579</v>
      </c>
      <c r="F11" s="43">
        <v>157025</v>
      </c>
      <c r="G11" s="43">
        <v>178576</v>
      </c>
      <c r="H11" s="43">
        <v>209797</v>
      </c>
      <c r="I11" s="43">
        <v>257987</v>
      </c>
      <c r="J11" s="43">
        <v>80446</v>
      </c>
      <c r="K11" s="38">
        <f>SUM(B11:J11)</f>
        <v>1667006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1.410385201425389</v>
      </c>
      <c r="C15" s="39">
        <v>1.50041601936612</v>
      </c>
      <c r="D15" s="39">
        <v>1.256079184069988</v>
      </c>
      <c r="E15" s="39">
        <v>1.601549733768848</v>
      </c>
      <c r="F15" s="39">
        <v>1.328397078153098</v>
      </c>
      <c r="G15" s="39">
        <v>1.307040532940744</v>
      </c>
      <c r="H15" s="39">
        <v>1.274929349063814</v>
      </c>
      <c r="I15" s="39">
        <v>1.349114326322352</v>
      </c>
      <c r="J15" s="39">
        <v>1.49447305338473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1110760.83</v>
      </c>
      <c r="C17" s="36">
        <f aca="true" t="shared" si="2" ref="C17:J17">C18+C19+C20+C21+C22+C23+C24</f>
        <v>1128493.77</v>
      </c>
      <c r="D17" s="36">
        <f t="shared" si="2"/>
        <v>1343926.79</v>
      </c>
      <c r="E17" s="36">
        <f t="shared" si="2"/>
        <v>813278.9199999999</v>
      </c>
      <c r="F17" s="36">
        <f t="shared" si="2"/>
        <v>849829.5799999998</v>
      </c>
      <c r="G17" s="36">
        <f t="shared" si="2"/>
        <v>922431.1300000001</v>
      </c>
      <c r="H17" s="36">
        <f t="shared" si="2"/>
        <v>843880.26</v>
      </c>
      <c r="I17" s="36">
        <f t="shared" si="2"/>
        <v>1155984.3299999998</v>
      </c>
      <c r="J17" s="36">
        <f t="shared" si="2"/>
        <v>435400.71</v>
      </c>
      <c r="K17" s="36">
        <f aca="true" t="shared" si="3" ref="K17:K24">SUM(B17:J17)</f>
        <v>8603986.32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789509.32</v>
      </c>
      <c r="C18" s="30">
        <f t="shared" si="4"/>
        <v>755934.08</v>
      </c>
      <c r="D18" s="30">
        <f t="shared" si="4"/>
        <v>1080012.17</v>
      </c>
      <c r="E18" s="30">
        <f t="shared" si="4"/>
        <v>506854.16</v>
      </c>
      <c r="F18" s="30">
        <f t="shared" si="4"/>
        <v>639565.48</v>
      </c>
      <c r="G18" s="30">
        <f t="shared" si="4"/>
        <v>713716.55</v>
      </c>
      <c r="H18" s="30">
        <f t="shared" si="4"/>
        <v>663241.07</v>
      </c>
      <c r="I18" s="30">
        <f t="shared" si="4"/>
        <v>845855.44</v>
      </c>
      <c r="J18" s="30">
        <f t="shared" si="4"/>
        <v>291383.26</v>
      </c>
      <c r="K18" s="30">
        <f t="shared" si="3"/>
        <v>6286071.529999999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324002.94</v>
      </c>
      <c r="C19" s="30">
        <f t="shared" si="5"/>
        <v>378281.52</v>
      </c>
      <c r="D19" s="30">
        <f t="shared" si="5"/>
        <v>276568.64</v>
      </c>
      <c r="E19" s="30">
        <f t="shared" si="5"/>
        <v>304897.99</v>
      </c>
      <c r="F19" s="30">
        <f t="shared" si="5"/>
        <v>210031.43</v>
      </c>
      <c r="G19" s="30">
        <f t="shared" si="5"/>
        <v>219139.91</v>
      </c>
      <c r="H19" s="30">
        <f t="shared" si="5"/>
        <v>182344.44</v>
      </c>
      <c r="I19" s="30">
        <f t="shared" si="5"/>
        <v>295300.25</v>
      </c>
      <c r="J19" s="30">
        <f t="shared" si="5"/>
        <v>144081.17</v>
      </c>
      <c r="K19" s="30">
        <f t="shared" si="3"/>
        <v>2334648.2899999996</v>
      </c>
      <c r="L19"/>
      <c r="M19"/>
      <c r="N19"/>
    </row>
    <row r="20" spans="1:14" ht="16.5" customHeight="1">
      <c r="A20" s="18" t="s">
        <v>28</v>
      </c>
      <c r="B20" s="30">
        <v>30335</v>
      </c>
      <c r="C20" s="30">
        <v>24182.13</v>
      </c>
      <c r="D20" s="30">
        <v>21912.76</v>
      </c>
      <c r="E20" s="30">
        <v>20262.62</v>
      </c>
      <c r="F20" s="30">
        <v>22422.72</v>
      </c>
      <c r="G20" s="30">
        <v>14884.31</v>
      </c>
      <c r="H20" s="30">
        <v>22251.87</v>
      </c>
      <c r="I20" s="30">
        <v>43444.4</v>
      </c>
      <c r="J20" s="30">
        <v>10758.99</v>
      </c>
      <c r="K20" s="30">
        <f t="shared" si="3"/>
        <v>210454.8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0</v>
      </c>
      <c r="F23" s="30">
        <v>0</v>
      </c>
      <c r="G23" s="30">
        <v>-573.5</v>
      </c>
      <c r="H23" s="30">
        <v>0</v>
      </c>
      <c r="I23" s="30">
        <v>0</v>
      </c>
      <c r="J23" s="30">
        <v>0</v>
      </c>
      <c r="K23" s="30">
        <f t="shared" si="3"/>
        <v>-795.64</v>
      </c>
      <c r="L23"/>
      <c r="M23"/>
      <c r="N23"/>
    </row>
    <row r="24" spans="1:14" ht="16.5" customHeight="1">
      <c r="A24" s="18" t="s">
        <v>70</v>
      </c>
      <c r="B24" s="30">
        <v>-34232.28</v>
      </c>
      <c r="C24" s="30">
        <v>-32639.94</v>
      </c>
      <c r="D24" s="30">
        <v>-35934.77</v>
      </c>
      <c r="E24" s="30">
        <v>-20103.84</v>
      </c>
      <c r="F24" s="30">
        <v>-23558.04</v>
      </c>
      <c r="G24" s="30">
        <v>-24736.14</v>
      </c>
      <c r="H24" s="30">
        <v>-23957.12</v>
      </c>
      <c r="I24" s="30">
        <v>-29983.75</v>
      </c>
      <c r="J24" s="30">
        <v>-12190.7</v>
      </c>
      <c r="K24" s="30">
        <f t="shared" si="3"/>
        <v>-237336.58000000002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-114891.70000000001</v>
      </c>
      <c r="C27" s="30">
        <f t="shared" si="6"/>
        <v>-67483.65999999999</v>
      </c>
      <c r="D27" s="30">
        <f t="shared" si="6"/>
        <v>-102788.58</v>
      </c>
      <c r="E27" s="30">
        <f t="shared" si="6"/>
        <v>-102171.41</v>
      </c>
      <c r="F27" s="30">
        <f t="shared" si="6"/>
        <v>-48193.2</v>
      </c>
      <c r="G27" s="30">
        <f t="shared" si="6"/>
        <v>-99977.85</v>
      </c>
      <c r="H27" s="30">
        <f t="shared" si="6"/>
        <v>-42243.76</v>
      </c>
      <c r="I27" s="30">
        <f t="shared" si="6"/>
        <v>-88643.29000000001</v>
      </c>
      <c r="J27" s="30">
        <f t="shared" si="6"/>
        <v>-23654.03</v>
      </c>
      <c r="K27" s="30">
        <f aca="true" t="shared" si="7" ref="K27:K35">SUM(B27:J27)</f>
        <v>-690047.4800000001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-114891.70000000001</v>
      </c>
      <c r="C28" s="30">
        <f t="shared" si="8"/>
        <v>-67483.65999999999</v>
      </c>
      <c r="D28" s="30">
        <f t="shared" si="8"/>
        <v>-84162.42</v>
      </c>
      <c r="E28" s="30">
        <f t="shared" si="8"/>
        <v>-102171.41</v>
      </c>
      <c r="F28" s="30">
        <f t="shared" si="8"/>
        <v>-48193.2</v>
      </c>
      <c r="G28" s="30">
        <f t="shared" si="8"/>
        <v>-99977.85</v>
      </c>
      <c r="H28" s="30">
        <f t="shared" si="8"/>
        <v>-42243.76</v>
      </c>
      <c r="I28" s="30">
        <f t="shared" si="8"/>
        <v>-88643.29000000001</v>
      </c>
      <c r="J28" s="30">
        <f t="shared" si="8"/>
        <v>-18261.85</v>
      </c>
      <c r="K28" s="30">
        <f t="shared" si="7"/>
        <v>-666029.14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-64372</v>
      </c>
      <c r="C29" s="30">
        <f aca="true" t="shared" si="9" ref="C29:J29">-ROUND((C9)*$E$3,2)</f>
        <v>-62757.2</v>
      </c>
      <c r="D29" s="30">
        <f t="shared" si="9"/>
        <v>-67328.8</v>
      </c>
      <c r="E29" s="30">
        <f t="shared" si="9"/>
        <v>-40374.4</v>
      </c>
      <c r="F29" s="30">
        <f t="shared" si="9"/>
        <v>-48193.2</v>
      </c>
      <c r="G29" s="30">
        <f t="shared" si="9"/>
        <v>-30047.6</v>
      </c>
      <c r="H29" s="30">
        <f t="shared" si="9"/>
        <v>-27900.4</v>
      </c>
      <c r="I29" s="30">
        <f t="shared" si="9"/>
        <v>-66259.6</v>
      </c>
      <c r="J29" s="30">
        <f t="shared" si="9"/>
        <v>-11356.4</v>
      </c>
      <c r="K29" s="30">
        <f t="shared" si="7"/>
        <v>-418589.6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-554.4</v>
      </c>
      <c r="C31" s="30">
        <v>-277.2</v>
      </c>
      <c r="D31" s="30">
        <v>-92.4</v>
      </c>
      <c r="E31" s="30">
        <v>-92.4</v>
      </c>
      <c r="F31" s="26">
        <v>0</v>
      </c>
      <c r="G31" s="30">
        <v>-92.4</v>
      </c>
      <c r="H31" s="30">
        <v>-16.55</v>
      </c>
      <c r="I31" s="30">
        <v>-25.82</v>
      </c>
      <c r="J31" s="30">
        <v>-7.97</v>
      </c>
      <c r="K31" s="30">
        <f t="shared" si="7"/>
        <v>-1159.1399999999999</v>
      </c>
      <c r="L31"/>
      <c r="M31"/>
      <c r="N31"/>
    </row>
    <row r="32" spans="1:14" ht="16.5" customHeight="1">
      <c r="A32" s="25" t="s">
        <v>21</v>
      </c>
      <c r="B32" s="30">
        <v>-49965.3</v>
      </c>
      <c r="C32" s="30">
        <v>-4449.26</v>
      </c>
      <c r="D32" s="30">
        <v>-16741.22</v>
      </c>
      <c r="E32" s="30">
        <v>-61704.61</v>
      </c>
      <c r="F32" s="26">
        <v>0</v>
      </c>
      <c r="G32" s="30">
        <v>-69837.85</v>
      </c>
      <c r="H32" s="30">
        <v>-14326.81</v>
      </c>
      <c r="I32" s="30">
        <v>-22357.87</v>
      </c>
      <c r="J32" s="30">
        <v>-6897.48</v>
      </c>
      <c r="K32" s="30">
        <f t="shared" si="7"/>
        <v>-246280.40000000002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995869.1300000001</v>
      </c>
      <c r="C47" s="27">
        <f aca="true" t="shared" si="11" ref="C47:J47">IF(C17+C27+C48&lt;0,0,C17+C27+C48)</f>
        <v>1061010.11</v>
      </c>
      <c r="D47" s="27">
        <f t="shared" si="11"/>
        <v>1241138.21</v>
      </c>
      <c r="E47" s="27">
        <f t="shared" si="11"/>
        <v>711107.5099999999</v>
      </c>
      <c r="F47" s="27">
        <f t="shared" si="11"/>
        <v>801636.3799999999</v>
      </c>
      <c r="G47" s="27">
        <f t="shared" si="11"/>
        <v>822453.2800000001</v>
      </c>
      <c r="H47" s="27">
        <f t="shared" si="11"/>
        <v>801636.5</v>
      </c>
      <c r="I47" s="27">
        <f t="shared" si="11"/>
        <v>1067341.0399999998</v>
      </c>
      <c r="J47" s="27">
        <f t="shared" si="11"/>
        <v>411746.68000000005</v>
      </c>
      <c r="K47" s="20">
        <f>SUM(B47:J47)</f>
        <v>7913938.84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995869.14</v>
      </c>
      <c r="C53" s="10">
        <f t="shared" si="13"/>
        <v>1061010.12</v>
      </c>
      <c r="D53" s="10">
        <f t="shared" si="13"/>
        <v>1241138.2</v>
      </c>
      <c r="E53" s="10">
        <f t="shared" si="13"/>
        <v>711107.5</v>
      </c>
      <c r="F53" s="10">
        <f t="shared" si="13"/>
        <v>801636.39</v>
      </c>
      <c r="G53" s="10">
        <f t="shared" si="13"/>
        <v>822453.28</v>
      </c>
      <c r="H53" s="10">
        <f t="shared" si="13"/>
        <v>801636.49</v>
      </c>
      <c r="I53" s="10">
        <f>SUM(I54:I66)</f>
        <v>1067341.03</v>
      </c>
      <c r="J53" s="10">
        <f t="shared" si="13"/>
        <v>411746.68</v>
      </c>
      <c r="K53" s="5">
        <f>SUM(K54:K66)</f>
        <v>7913938.83</v>
      </c>
      <c r="L53" s="9"/>
    </row>
    <row r="54" spans="1:11" ht="16.5" customHeight="1">
      <c r="A54" s="7" t="s">
        <v>60</v>
      </c>
      <c r="B54" s="8">
        <v>869991.28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869991.28</v>
      </c>
    </row>
    <row r="55" spans="1:11" ht="16.5" customHeight="1">
      <c r="A55" s="7" t="s">
        <v>61</v>
      </c>
      <c r="B55" s="8">
        <v>125877.86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125877.86</v>
      </c>
    </row>
    <row r="56" spans="1:11" ht="16.5" customHeight="1">
      <c r="A56" s="7" t="s">
        <v>4</v>
      </c>
      <c r="B56" s="6">
        <v>0</v>
      </c>
      <c r="C56" s="8">
        <v>1061010.12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1061010.12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1241138.2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1241138.2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711107.5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711107.5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801636.39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801636.39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822453.28</v>
      </c>
      <c r="H60" s="6">
        <v>0</v>
      </c>
      <c r="I60" s="6">
        <v>0</v>
      </c>
      <c r="J60" s="6">
        <v>0</v>
      </c>
      <c r="K60" s="5">
        <f t="shared" si="14"/>
        <v>822453.28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801636.49</v>
      </c>
      <c r="I61" s="6">
        <v>0</v>
      </c>
      <c r="J61" s="6">
        <v>0</v>
      </c>
      <c r="K61" s="5">
        <f t="shared" si="14"/>
        <v>801636.49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382961.96</v>
      </c>
      <c r="J63" s="6">
        <v>0</v>
      </c>
      <c r="K63" s="5">
        <f t="shared" si="14"/>
        <v>382961.96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684379.07</v>
      </c>
      <c r="J64" s="6">
        <v>0</v>
      </c>
      <c r="K64" s="5">
        <f t="shared" si="14"/>
        <v>684379.07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411746.68</v>
      </c>
      <c r="K65" s="5">
        <f t="shared" si="14"/>
        <v>411746.68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2020-11-25T19:27:08Z</dcterms:modified>
  <cp:category/>
  <cp:version/>
  <cp:contentType/>
  <cp:contentStatus/>
</cp:coreProperties>
</file>