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<sst xmlns="http://schemas.openxmlformats.org/spreadsheetml/2006/main" count="74" uniqueCount="73">
  <si>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</si>
  <si>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</si>
  <si>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</si>
  <si>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</si>
  <si>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</si>
  <si>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</si>
  <si>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</si>
  <si>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</si>
  <si>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</si>
  <si>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</si>
  <si>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</si>
  <si>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</si>
  <si>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</si>
  <si>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</si>
  <si>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</si>
  <si>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</si>
  <si>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</si>
  <si>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</si>
  <si>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</si>
  <si>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</si>
  <si>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</si>
  <si>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</si>
  <si>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</si>
  <si>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</si>
  <si>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</si>
  <si>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</si>
  <si>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</si>
  <si>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</si>
  <si>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</si>
  <si>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</si>
  <si>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</si>
  <si>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</si>
  <si>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</si>
  <si>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</si>
  <si>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</si>
  <si>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</si>
  <si>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</si>
  <si>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</si>
  <si>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</si>
  <si>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</si>
  <si>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</si>
  <si>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</si>
  <si>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</si>
  <si>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</si>
  <si>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</si>
  <si>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</si>
  <si>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</si>
  <si>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</si>
  <si>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</si>
  <si>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</si>
  <si>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</si>
  <si>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</si>
  <si>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</si>
  <si>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</si>
  <si>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</si>
  <si>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</si>
  <si>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</si>
  <si>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</si>
  <si>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</si>
  <si>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</si>
  <si>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</si>
  <si>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</si>
  <si>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</si>
  <si>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</si>
  <si>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</si>
  <si>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</si>
  <si>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</si>
  <si>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</si>
  <si>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</si>
  <si>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</si>
  <si>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</si>
  <si>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</si>
  <si>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18/11/20 - VENCIMENTO 25/11/20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</si>
</sst>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237349</v>
      </c>
      <c r="C7" s="47">
        <f t="shared" si="0"/>
        <v>206164</v>
      </c>
      <c r="D7" s="47">
        <f t="shared" si="0"/>
        <v>266878</v>
      </c>
      <c r="E7" s="47">
        <f t="shared" si="0"/>
        <v>144608</v>
      </c>
      <c r="F7" s="47">
        <f t="shared" si="0"/>
        <v>168230</v>
      </c>
      <c r="G7" s="47">
        <f t="shared" si="0"/>
        <v>184543</v>
      </c>
      <c r="H7" s="47">
        <f t="shared" si="0"/>
        <v>213439</v>
      </c>
      <c r="I7" s="47">
        <f t="shared" si="0"/>
        <v>275411</v>
      </c>
      <c r="J7" s="47">
        <f t="shared" si="0"/>
        <v>83968</v>
      </c>
      <c r="K7" s="47">
        <f t="shared" si="0"/>
        <v>1780590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14549</v>
      </c>
      <c r="C8" s="45">
        <f t="shared" si="1"/>
        <v>14077</v>
      </c>
      <c r="D8" s="45">
        <f t="shared" si="1"/>
        <v>15311</v>
      </c>
      <c r="E8" s="45">
        <f t="shared" si="1"/>
        <v>9075</v>
      </c>
      <c r="F8" s="45">
        <f t="shared" si="1"/>
        <v>10839</v>
      </c>
      <c r="G8" s="45">
        <f t="shared" si="1"/>
        <v>6457</v>
      </c>
      <c r="H8" s="45">
        <f t="shared" si="1"/>
        <v>5847</v>
      </c>
      <c r="I8" s="45">
        <f t="shared" si="1"/>
        <v>15070</v>
      </c>
      <c r="J8" s="45">
        <f t="shared" si="1"/>
        <v>2605</v>
      </c>
      <c r="K8" s="38">
        <f>SUM(B8:J8)</f>
        <v>93830</v>
      </c>
      <c r="L8"/>
      <c r="M8"/>
      <c r="N8"/>
    </row>
    <row r="9" spans="1:14" ht="16.5" customHeight="1">
      <c r="A9" s="22" t="s">
        <v>35</v>
      </c>
      <c r="B9" s="45">
        <v>14539</v>
      </c>
      <c r="C9" s="45">
        <v>14075</v>
      </c>
      <c r="D9" s="45">
        <v>15307</v>
      </c>
      <c r="E9" s="45">
        <v>9050</v>
      </c>
      <c r="F9" s="45">
        <v>10828</v>
      </c>
      <c r="G9" s="45">
        <v>6455</v>
      </c>
      <c r="H9" s="45">
        <v>5847</v>
      </c>
      <c r="I9" s="45">
        <v>15053</v>
      </c>
      <c r="J9" s="45">
        <v>2605</v>
      </c>
      <c r="K9" s="38">
        <f>SUM(B9:J9)</f>
        <v>93759</v>
      </c>
      <c r="L9"/>
      <c r="M9"/>
      <c r="N9"/>
    </row>
    <row r="10" spans="1:14" ht="16.5" customHeight="1">
      <c r="A10" s="22" t="s">
        <v>34</v>
      </c>
      <c r="B10" s="45">
        <v>10</v>
      </c>
      <c r="C10" s="45">
        <v>2</v>
      </c>
      <c r="D10" s="45">
        <v>4</v>
      </c>
      <c r="E10" s="45">
        <v>25</v>
      </c>
      <c r="F10" s="45">
        <v>11</v>
      </c>
      <c r="G10" s="45">
        <v>2</v>
      </c>
      <c r="H10" s="45">
        <v>0</v>
      </c>
      <c r="I10" s="45">
        <v>17</v>
      </c>
      <c r="J10" s="45">
        <v>0</v>
      </c>
      <c r="K10" s="38">
        <f>SUM(B10:J10)</f>
        <v>71</v>
      </c>
      <c r="L10"/>
      <c r="M10"/>
      <c r="N10"/>
    </row>
    <row r="11" spans="1:14" ht="16.5" customHeight="1">
      <c r="A11" s="44" t="s">
        <v>33</v>
      </c>
      <c r="B11" s="43">
        <v>222800</v>
      </c>
      <c r="C11" s="43">
        <v>192087</v>
      </c>
      <c r="D11" s="43">
        <v>251567</v>
      </c>
      <c r="E11" s="43">
        <v>135533</v>
      </c>
      <c r="F11" s="43">
        <v>157391</v>
      </c>
      <c r="G11" s="43">
        <v>178086</v>
      </c>
      <c r="H11" s="43">
        <v>207592</v>
      </c>
      <c r="I11" s="43">
        <v>260341</v>
      </c>
      <c r="J11" s="43">
        <v>81363</v>
      </c>
      <c r="K11" s="38">
        <f>SUM(B11:J11)</f>
        <v>1686760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1.384844547798059</v>
      </c>
      <c r="C15" s="39">
        <v>1.475262340786382</v>
      </c>
      <c r="D15" s="39">
        <v>1.234293479467322</v>
      </c>
      <c r="E15" s="39">
        <v>1.561690260922833</v>
      </c>
      <c r="F15" s="39">
        <v>1.32668976643951</v>
      </c>
      <c r="G15" s="39">
        <v>1.311881620880033</v>
      </c>
      <c r="H15" s="39">
        <v>1.284703877348674</v>
      </c>
      <c r="I15" s="39">
        <v>1.341915951920181</v>
      </c>
      <c r="J15" s="39">
        <v>1.479560436302745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1115173.17</v>
      </c>
      <c r="C17" s="36">
        <f aca="true" t="shared" si="2" ref="C17:J17">C18+C19+C20+C21+C22+C23+C24</f>
        <v>1128956.44</v>
      </c>
      <c r="D17" s="36">
        <f t="shared" si="2"/>
        <v>1348952.1700000002</v>
      </c>
      <c r="E17" s="36">
        <f t="shared" si="2"/>
        <v>814698.96</v>
      </c>
      <c r="F17" s="36">
        <f t="shared" si="2"/>
        <v>849913.3799999999</v>
      </c>
      <c r="G17" s="36">
        <f t="shared" si="2"/>
        <v>921648.68</v>
      </c>
      <c r="H17" s="36">
        <f t="shared" si="2"/>
        <v>838897.29</v>
      </c>
      <c r="I17" s="36">
        <f t="shared" si="2"/>
        <v>1159413.9</v>
      </c>
      <c r="J17" s="36">
        <f t="shared" si="2"/>
        <v>436069.01</v>
      </c>
      <c r="K17" s="36">
        <f aca="true" t="shared" si="3" ref="K17:K24">SUM(B17:J17)</f>
        <v>8613723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807176.48</v>
      </c>
      <c r="C18" s="30">
        <f t="shared" si="4"/>
        <v>769630.83</v>
      </c>
      <c r="D18" s="30">
        <f t="shared" si="4"/>
        <v>1103620.59</v>
      </c>
      <c r="E18" s="30">
        <f t="shared" si="4"/>
        <v>520617.72</v>
      </c>
      <c r="F18" s="30">
        <f t="shared" si="4"/>
        <v>640502.08</v>
      </c>
      <c r="G18" s="30">
        <f t="shared" si="4"/>
        <v>710398.28</v>
      </c>
      <c r="H18" s="30">
        <f t="shared" si="4"/>
        <v>654958.92</v>
      </c>
      <c r="I18" s="30">
        <f t="shared" si="4"/>
        <v>853113.11</v>
      </c>
      <c r="J18" s="30">
        <f t="shared" si="4"/>
        <v>294685.7</v>
      </c>
      <c r="K18" s="30">
        <f t="shared" si="3"/>
        <v>6354703.710000001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310637.47</v>
      </c>
      <c r="C19" s="30">
        <f t="shared" si="5"/>
        <v>365776.55</v>
      </c>
      <c r="D19" s="30">
        <f t="shared" si="5"/>
        <v>258571.11</v>
      </c>
      <c r="E19" s="30">
        <f t="shared" si="5"/>
        <v>292425.9</v>
      </c>
      <c r="F19" s="30">
        <f t="shared" si="5"/>
        <v>209245.47</v>
      </c>
      <c r="G19" s="30">
        <f t="shared" si="5"/>
        <v>221560.17</v>
      </c>
      <c r="H19" s="30">
        <f t="shared" si="5"/>
        <v>186469.34</v>
      </c>
      <c r="I19" s="30">
        <f t="shared" si="5"/>
        <v>291692.98</v>
      </c>
      <c r="J19" s="30">
        <f t="shared" si="5"/>
        <v>141319.6</v>
      </c>
      <c r="K19" s="30">
        <f t="shared" si="3"/>
        <v>2277698.5900000003</v>
      </c>
      <c r="L19"/>
      <c r="M19"/>
      <c r="N19"/>
    </row>
    <row r="20" spans="1:14" ht="16.5" customHeight="1">
      <c r="A20" s="18" t="s">
        <v>28</v>
      </c>
      <c r="B20" s="30">
        <v>30489.23</v>
      </c>
      <c r="C20" s="30">
        <v>23453.02</v>
      </c>
      <c r="D20" s="30">
        <v>21327.25</v>
      </c>
      <c r="E20" s="30">
        <v>20391.19</v>
      </c>
      <c r="F20" s="30">
        <v>22355.88</v>
      </c>
      <c r="G20" s="30">
        <v>14999.87</v>
      </c>
      <c r="H20" s="30">
        <v>21426.15</v>
      </c>
      <c r="I20" s="30">
        <v>43223.57</v>
      </c>
      <c r="J20" s="30">
        <v>10886.42</v>
      </c>
      <c r="K20" s="30">
        <f t="shared" si="3"/>
        <v>208552.58000000002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0</v>
      </c>
      <c r="E23" s="30">
        <v>0</v>
      </c>
      <c r="F23" s="30">
        <v>0</v>
      </c>
      <c r="G23" s="30">
        <v>-573.5</v>
      </c>
      <c r="H23" s="30">
        <v>0</v>
      </c>
      <c r="I23" s="30">
        <v>0</v>
      </c>
      <c r="J23" s="30">
        <v>0</v>
      </c>
      <c r="K23" s="30">
        <f t="shared" si="3"/>
        <v>-906.71</v>
      </c>
      <c r="L23"/>
      <c r="M23"/>
      <c r="N23"/>
    </row>
    <row r="24" spans="1:14" ht="16.5" customHeight="1">
      <c r="A24" s="18" t="s">
        <v>70</v>
      </c>
      <c r="B24" s="30">
        <v>-34164.79</v>
      </c>
      <c r="C24" s="30">
        <v>-32639.94</v>
      </c>
      <c r="D24" s="30">
        <v>-35934.77</v>
      </c>
      <c r="E24" s="30">
        <v>-20103.84</v>
      </c>
      <c r="F24" s="30">
        <v>-23558.04</v>
      </c>
      <c r="G24" s="30">
        <v>-24736.14</v>
      </c>
      <c r="H24" s="30">
        <v>-23957.12</v>
      </c>
      <c r="I24" s="30">
        <v>-29983.75</v>
      </c>
      <c r="J24" s="30">
        <v>-12190.7</v>
      </c>
      <c r="K24" s="30">
        <f t="shared" si="3"/>
        <v>-237269.09000000003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-124347.2</v>
      </c>
      <c r="C27" s="30">
        <f t="shared" si="6"/>
        <v>-67696.07</v>
      </c>
      <c r="D27" s="30">
        <f t="shared" si="6"/>
        <v>-105964.3</v>
      </c>
      <c r="E27" s="30">
        <f t="shared" si="6"/>
        <v>-119297.36</v>
      </c>
      <c r="F27" s="30">
        <f t="shared" si="6"/>
        <v>-47643.2</v>
      </c>
      <c r="G27" s="30">
        <f t="shared" si="6"/>
        <v>-103511.9</v>
      </c>
      <c r="H27" s="30">
        <f t="shared" si="6"/>
        <v>-42037.49</v>
      </c>
      <c r="I27" s="30">
        <f t="shared" si="6"/>
        <v>-91687.02</v>
      </c>
      <c r="J27" s="30">
        <f t="shared" si="6"/>
        <v>-24706.78</v>
      </c>
      <c r="K27" s="30">
        <f aca="true" t="shared" si="7" ref="K27:K35">SUM(B27:J27)</f>
        <v>-726891.3200000001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-124347.2</v>
      </c>
      <c r="C28" s="30">
        <f t="shared" si="8"/>
        <v>-67696.07</v>
      </c>
      <c r="D28" s="30">
        <f t="shared" si="8"/>
        <v>-87338.14</v>
      </c>
      <c r="E28" s="30">
        <f t="shared" si="8"/>
        <v>-119297.36</v>
      </c>
      <c r="F28" s="30">
        <f t="shared" si="8"/>
        <v>-47643.2</v>
      </c>
      <c r="G28" s="30">
        <f t="shared" si="8"/>
        <v>-103511.9</v>
      </c>
      <c r="H28" s="30">
        <f t="shared" si="8"/>
        <v>-42037.49</v>
      </c>
      <c r="I28" s="30">
        <f t="shared" si="8"/>
        <v>-91687.02</v>
      </c>
      <c r="J28" s="30">
        <f t="shared" si="8"/>
        <v>-19314.6</v>
      </c>
      <c r="K28" s="30">
        <f t="shared" si="7"/>
        <v>-702872.98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-63971.6</v>
      </c>
      <c r="C29" s="30">
        <f aca="true" t="shared" si="9" ref="C29:J29">-ROUND((C9)*$E$3,2)</f>
        <v>-61930</v>
      </c>
      <c r="D29" s="30">
        <f t="shared" si="9"/>
        <v>-67350.8</v>
      </c>
      <c r="E29" s="30">
        <f t="shared" si="9"/>
        <v>-39820</v>
      </c>
      <c r="F29" s="30">
        <f t="shared" si="9"/>
        <v>-47643.2</v>
      </c>
      <c r="G29" s="30">
        <f t="shared" si="9"/>
        <v>-28402</v>
      </c>
      <c r="H29" s="30">
        <f t="shared" si="9"/>
        <v>-25726.8</v>
      </c>
      <c r="I29" s="30">
        <f t="shared" si="9"/>
        <v>-66233.2</v>
      </c>
      <c r="J29" s="30">
        <f t="shared" si="9"/>
        <v>-11462</v>
      </c>
      <c r="K29" s="30">
        <f t="shared" si="7"/>
        <v>-412539.60000000003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-184.8</v>
      </c>
      <c r="D31" s="30">
        <v>-123.2</v>
      </c>
      <c r="E31" s="30">
        <v>-123.2</v>
      </c>
      <c r="F31" s="26">
        <v>0</v>
      </c>
      <c r="G31" s="30">
        <v>-308</v>
      </c>
      <c r="H31" s="30">
        <v>-24.82</v>
      </c>
      <c r="I31" s="30">
        <v>-38.74</v>
      </c>
      <c r="J31" s="30">
        <v>-11.95</v>
      </c>
      <c r="K31" s="30">
        <f t="shared" si="7"/>
        <v>-1030.3100000000002</v>
      </c>
      <c r="L31"/>
      <c r="M31"/>
      <c r="N31"/>
    </row>
    <row r="32" spans="1:14" ht="16.5" customHeight="1">
      <c r="A32" s="25" t="s">
        <v>21</v>
      </c>
      <c r="B32" s="30">
        <v>-60160</v>
      </c>
      <c r="C32" s="30">
        <v>-5581.27</v>
      </c>
      <c r="D32" s="30">
        <v>-19864.14</v>
      </c>
      <c r="E32" s="30">
        <v>-79354.16</v>
      </c>
      <c r="F32" s="26">
        <v>0</v>
      </c>
      <c r="G32" s="30">
        <v>-74801.9</v>
      </c>
      <c r="H32" s="30">
        <v>-16285.87</v>
      </c>
      <c r="I32" s="30">
        <v>-25415.08</v>
      </c>
      <c r="J32" s="30">
        <v>-7840.65</v>
      </c>
      <c r="K32" s="30">
        <f t="shared" si="7"/>
        <v>-289303.07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990825.97</v>
      </c>
      <c r="C47" s="27">
        <f aca="true" t="shared" si="11" ref="C47:J47">IF(C17+C27+C48&lt;0,0,C17+C27+C48)</f>
        <v>1061260.3699999999</v>
      </c>
      <c r="D47" s="27">
        <f t="shared" si="11"/>
        <v>1242987.87</v>
      </c>
      <c r="E47" s="27">
        <f t="shared" si="11"/>
        <v>695401.6</v>
      </c>
      <c r="F47" s="27">
        <f t="shared" si="11"/>
        <v>802270.1799999999</v>
      </c>
      <c r="G47" s="27">
        <f t="shared" si="11"/>
        <v>818136.78</v>
      </c>
      <c r="H47" s="27">
        <f t="shared" si="11"/>
        <v>796859.8</v>
      </c>
      <c r="I47" s="27">
        <f t="shared" si="11"/>
        <v>1067726.88</v>
      </c>
      <c r="J47" s="27">
        <f t="shared" si="11"/>
        <v>411362.23</v>
      </c>
      <c r="K47" s="20">
        <f>SUM(B47:J47)</f>
        <v>7886831.68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990825.97</v>
      </c>
      <c r="C53" s="10">
        <f t="shared" si="13"/>
        <v>1061260.37</v>
      </c>
      <c r="D53" s="10">
        <f t="shared" si="13"/>
        <v>1242987.86</v>
      </c>
      <c r="E53" s="10">
        <f t="shared" si="13"/>
        <v>695401.61</v>
      </c>
      <c r="F53" s="10">
        <f t="shared" si="13"/>
        <v>802270.18</v>
      </c>
      <c r="G53" s="10">
        <f t="shared" si="13"/>
        <v>818136.77</v>
      </c>
      <c r="H53" s="10">
        <f t="shared" si="13"/>
        <v>796859.8</v>
      </c>
      <c r="I53" s="10">
        <f>SUM(I54:I66)</f>
        <v>1067726.89</v>
      </c>
      <c r="J53" s="10">
        <f t="shared" si="13"/>
        <v>411362.23</v>
      </c>
      <c r="K53" s="5">
        <f>SUM(K54:K66)</f>
        <v>7886831.68</v>
      </c>
      <c r="L53" s="9"/>
    </row>
    <row r="54" spans="1:11" ht="16.5" customHeight="1">
      <c r="A54" s="7" t="s">
        <v>60</v>
      </c>
      <c r="B54" s="8">
        <v>865684.65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865684.65</v>
      </c>
    </row>
    <row r="55" spans="1:11" ht="16.5" customHeight="1">
      <c r="A55" s="7" t="s">
        <v>61</v>
      </c>
      <c r="B55" s="8">
        <v>125141.32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125141.32</v>
      </c>
    </row>
    <row r="56" spans="1:11" ht="16.5" customHeight="1">
      <c r="A56" s="7" t="s">
        <v>4</v>
      </c>
      <c r="B56" s="6">
        <v>0</v>
      </c>
      <c r="C56" s="8">
        <v>1061260.37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1061260.37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1242987.86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1242987.86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695401.61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695401.61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802270.18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802270.18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818136.77</v>
      </c>
      <c r="H60" s="6">
        <v>0</v>
      </c>
      <c r="I60" s="6">
        <v>0</v>
      </c>
      <c r="J60" s="6">
        <v>0</v>
      </c>
      <c r="K60" s="5">
        <f t="shared" si="14"/>
        <v>818136.77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796859.8</v>
      </c>
      <c r="I61" s="6">
        <v>0</v>
      </c>
      <c r="J61" s="6">
        <v>0</v>
      </c>
      <c r="K61" s="5">
        <f t="shared" si="14"/>
        <v>796859.8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384274.91</v>
      </c>
      <c r="J63" s="6">
        <v>0</v>
      </c>
      <c r="K63" s="5">
        <f t="shared" si="14"/>
        <v>384274.91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683451.98</v>
      </c>
      <c r="J64" s="6">
        <v>0</v>
      </c>
      <c r="K64" s="5">
        <f t="shared" si="14"/>
        <v>683451.98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411362.23</v>
      </c>
      <c r="K65" s="5">
        <f t="shared" si="14"/>
        <v>411362.23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2020-11-24T18:29:25Z</dcterms:modified>
  <cp:category/>
  <cp:version/>
  <cp:contentType/>
  <cp:contentStatus/>
</cp:coreProperties>
</file>