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<sst xmlns="http://schemas.openxmlformats.org/spreadsheetml/2006/main" count="74" uniqueCount="73">
  <si>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</si>
  <si>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</si>
  <si>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</si>
  <si>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</si>
  <si>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</si>
  <si>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</si>
  <si>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</si>
  <si>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</si>
  <si>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</si>
  <si>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</si>
  <si>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</si>
  <si>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</si>
  <si>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</si>
  <si>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</si>
  <si>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</si>
  <si>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</si>
  <si>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</si>
  <si>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</si>
  <si>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</si>
  <si>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</si>
  <si>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</si>
  <si>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</si>
  <si>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</si>
  <si>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</si>
  <si>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</si>
  <si>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</si>
  <si>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</si>
  <si>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</si>
  <si>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</si>
  <si>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</si>
  <si>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</si>
  <si>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</si>
  <si>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</si>
  <si>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</si>
  <si>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</si>
  <si>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</si>
  <si>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</si>
  <si>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</si>
  <si>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</si>
  <si>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</si>
  <si>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</si>
  <si>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</si>
  <si>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</si>
  <si>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</si>
  <si>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</si>
  <si>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</si>
  <si>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</si>
  <si>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</si>
  <si>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</si>
  <si>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</si>
  <si>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</si>
  <si>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</si>
  <si>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</si>
  <si>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</si>
  <si>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</si>
  <si>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</si>
  <si>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</si>
  <si>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</si>
  <si>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</si>
  <si>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</si>
  <si>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</si>
  <si>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</si>
  <si>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</si>
  <si>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</si>
  <si>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</si>
  <si>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</si>
  <si>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</si>
  <si>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</si>
  <si>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</si>
  <si>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</si>
  <si>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</si>
  <si>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</si>
  <si>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06/11/20 - VENCIMENTO 13/11/20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</si>
</sst>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251890</v>
      </c>
      <c r="C7" s="47">
        <f t="shared" si="0"/>
        <v>215838</v>
      </c>
      <c r="D7" s="47">
        <f t="shared" si="0"/>
        <v>286650</v>
      </c>
      <c r="E7" s="47">
        <f t="shared" si="0"/>
        <v>149364</v>
      </c>
      <c r="F7" s="47">
        <f t="shared" si="0"/>
        <v>179224</v>
      </c>
      <c r="G7" s="47">
        <f t="shared" si="0"/>
        <v>188034</v>
      </c>
      <c r="H7" s="47">
        <f t="shared" si="0"/>
        <v>228819</v>
      </c>
      <c r="I7" s="47">
        <f t="shared" si="0"/>
        <v>289201</v>
      </c>
      <c r="J7" s="47">
        <f t="shared" si="0"/>
        <v>86246</v>
      </c>
      <c r="K7" s="47">
        <f t="shared" si="0"/>
        <v>1875266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17207</v>
      </c>
      <c r="C8" s="45">
        <f t="shared" si="1"/>
        <v>16258</v>
      </c>
      <c r="D8" s="45">
        <f t="shared" si="1"/>
        <v>18625</v>
      </c>
      <c r="E8" s="45">
        <f t="shared" si="1"/>
        <v>10236</v>
      </c>
      <c r="F8" s="45">
        <f t="shared" si="1"/>
        <v>12504</v>
      </c>
      <c r="G8" s="45">
        <f t="shared" si="1"/>
        <v>7927</v>
      </c>
      <c r="H8" s="45">
        <f t="shared" si="1"/>
        <v>7516</v>
      </c>
      <c r="I8" s="45">
        <f t="shared" si="1"/>
        <v>17479</v>
      </c>
      <c r="J8" s="45">
        <f t="shared" si="1"/>
        <v>3041</v>
      </c>
      <c r="K8" s="38">
        <f>SUM(B8:J8)</f>
        <v>110793</v>
      </c>
      <c r="L8"/>
      <c r="M8"/>
      <c r="N8"/>
    </row>
    <row r="9" spans="1:14" ht="16.5" customHeight="1">
      <c r="A9" s="22" t="s">
        <v>35</v>
      </c>
      <c r="B9" s="45">
        <v>17185</v>
      </c>
      <c r="C9" s="45">
        <v>16256</v>
      </c>
      <c r="D9" s="45">
        <v>18620</v>
      </c>
      <c r="E9" s="45">
        <v>10202</v>
      </c>
      <c r="F9" s="45">
        <v>12495</v>
      </c>
      <c r="G9" s="45">
        <v>7926</v>
      </c>
      <c r="H9" s="45">
        <v>7516</v>
      </c>
      <c r="I9" s="45">
        <v>17455</v>
      </c>
      <c r="J9" s="45">
        <v>3041</v>
      </c>
      <c r="K9" s="38">
        <f>SUM(B9:J9)</f>
        <v>110696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2</v>
      </c>
      <c r="D10" s="45">
        <v>5</v>
      </c>
      <c r="E10" s="45">
        <v>34</v>
      </c>
      <c r="F10" s="45">
        <v>9</v>
      </c>
      <c r="G10" s="45">
        <v>1</v>
      </c>
      <c r="H10" s="45">
        <v>0</v>
      </c>
      <c r="I10" s="45">
        <v>24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33</v>
      </c>
      <c r="B11" s="43">
        <v>234683</v>
      </c>
      <c r="C11" s="43">
        <v>199580</v>
      </c>
      <c r="D11" s="43">
        <v>268025</v>
      </c>
      <c r="E11" s="43">
        <v>139128</v>
      </c>
      <c r="F11" s="43">
        <v>166720</v>
      </c>
      <c r="G11" s="43">
        <v>180107</v>
      </c>
      <c r="H11" s="43">
        <v>221303</v>
      </c>
      <c r="I11" s="43">
        <v>271722</v>
      </c>
      <c r="J11" s="43">
        <v>83205</v>
      </c>
      <c r="K11" s="38">
        <f>SUM(B11:J11)</f>
        <v>1764473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1.334780903774708</v>
      </c>
      <c r="C15" s="39">
        <v>1.434989183020823</v>
      </c>
      <c r="D15" s="39">
        <v>1.169794840876689</v>
      </c>
      <c r="E15" s="39">
        <v>1.514355990208587</v>
      </c>
      <c r="F15" s="39">
        <v>1.284757921071569</v>
      </c>
      <c r="G15" s="39">
        <v>1.212977640867488</v>
      </c>
      <c r="H15" s="39">
        <v>1.22737896728854</v>
      </c>
      <c r="I15" s="39">
        <v>1.296096830301261</v>
      </c>
      <c r="J15" s="39">
        <v>1.440487775418613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1141230.21</v>
      </c>
      <c r="C17" s="36">
        <f aca="true" t="shared" si="2" ref="C17:J17">C18+C19+C20+C21+C22+C23+C24</f>
        <v>1149734.4</v>
      </c>
      <c r="D17" s="36">
        <f t="shared" si="2"/>
        <v>1372741.32</v>
      </c>
      <c r="E17" s="36">
        <f t="shared" si="2"/>
        <v>816197.29</v>
      </c>
      <c r="F17" s="36">
        <f t="shared" si="2"/>
        <v>876811.28</v>
      </c>
      <c r="G17" s="36">
        <f t="shared" si="2"/>
        <v>865773.0999999999</v>
      </c>
      <c r="H17" s="36">
        <f t="shared" si="2"/>
        <v>859865.5000000001</v>
      </c>
      <c r="I17" s="36">
        <f t="shared" si="2"/>
        <v>1175646.89</v>
      </c>
      <c r="J17" s="36">
        <f t="shared" si="2"/>
        <v>436069.24</v>
      </c>
      <c r="K17" s="36">
        <f aca="true" t="shared" si="3" ref="K17:K24">SUM(B17:J17)</f>
        <v>8694069.229999999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856627.51</v>
      </c>
      <c r="C18" s="30">
        <f t="shared" si="4"/>
        <v>805744.84</v>
      </c>
      <c r="D18" s="30">
        <f t="shared" si="4"/>
        <v>1185383.75</v>
      </c>
      <c r="E18" s="30">
        <f t="shared" si="4"/>
        <v>537740.27</v>
      </c>
      <c r="F18" s="30">
        <f t="shared" si="4"/>
        <v>682359.54</v>
      </c>
      <c r="G18" s="30">
        <f t="shared" si="4"/>
        <v>723836.88</v>
      </c>
      <c r="H18" s="30">
        <f t="shared" si="4"/>
        <v>702153.98</v>
      </c>
      <c r="I18" s="30">
        <f t="shared" si="4"/>
        <v>895829.02</v>
      </c>
      <c r="J18" s="30">
        <f t="shared" si="4"/>
        <v>302680.34</v>
      </c>
      <c r="K18" s="30">
        <f t="shared" si="3"/>
        <v>6692356.129999999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286782.53</v>
      </c>
      <c r="C19" s="30">
        <f t="shared" si="5"/>
        <v>350490.29</v>
      </c>
      <c r="D19" s="30">
        <f t="shared" si="5"/>
        <v>201272.05</v>
      </c>
      <c r="E19" s="30">
        <f t="shared" si="5"/>
        <v>276589.93</v>
      </c>
      <c r="F19" s="30">
        <f t="shared" si="5"/>
        <v>194307.28</v>
      </c>
      <c r="G19" s="30">
        <f t="shared" si="5"/>
        <v>154161.07</v>
      </c>
      <c r="H19" s="30">
        <f t="shared" si="5"/>
        <v>159655.05</v>
      </c>
      <c r="I19" s="30">
        <f t="shared" si="5"/>
        <v>265252.13</v>
      </c>
      <c r="J19" s="30">
        <f t="shared" si="5"/>
        <v>133326.99</v>
      </c>
      <c r="K19" s="30">
        <f t="shared" si="3"/>
        <v>2021837.32</v>
      </c>
      <c r="L19"/>
      <c r="M19"/>
      <c r="N19"/>
    </row>
    <row r="20" spans="1:14" ht="16.5" customHeight="1">
      <c r="A20" s="18" t="s">
        <v>28</v>
      </c>
      <c r="B20" s="30">
        <v>30950.18</v>
      </c>
      <c r="C20" s="30">
        <v>23403.23</v>
      </c>
      <c r="D20" s="30">
        <v>22020.29</v>
      </c>
      <c r="E20" s="30">
        <v>20742.62</v>
      </c>
      <c r="F20" s="30">
        <v>22334.51</v>
      </c>
      <c r="G20" s="30">
        <v>14096.63</v>
      </c>
      <c r="H20" s="30">
        <v>22016.91</v>
      </c>
      <c r="I20" s="30">
        <v>43181.5</v>
      </c>
      <c r="J20" s="30">
        <v>10882.92</v>
      </c>
      <c r="K20" s="30">
        <f t="shared" si="3"/>
        <v>209628.79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9575.93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0</v>
      </c>
      <c r="E23" s="30">
        <v>-358.2</v>
      </c>
      <c r="F23" s="30">
        <v>0</v>
      </c>
      <c r="G23" s="30">
        <v>-3326.3</v>
      </c>
      <c r="H23" s="30">
        <v>0</v>
      </c>
      <c r="I23" s="30">
        <v>0</v>
      </c>
      <c r="J23" s="30">
        <v>0</v>
      </c>
      <c r="K23" s="30">
        <f t="shared" si="3"/>
        <v>-4017.71</v>
      </c>
      <c r="L23"/>
      <c r="M23"/>
      <c r="N23"/>
    </row>
    <row r="24" spans="1:14" ht="16.5" customHeight="1">
      <c r="A24" s="18" t="s">
        <v>70</v>
      </c>
      <c r="B24" s="30">
        <v>-34164.79</v>
      </c>
      <c r="C24" s="30">
        <v>-32639.94</v>
      </c>
      <c r="D24" s="30">
        <v>-35934.77</v>
      </c>
      <c r="E24" s="30">
        <v>-19885.32</v>
      </c>
      <c r="F24" s="30">
        <v>-23558.04</v>
      </c>
      <c r="G24" s="30">
        <v>-22995.18</v>
      </c>
      <c r="H24" s="30">
        <v>-23960.44</v>
      </c>
      <c r="I24" s="30">
        <v>-29983.75</v>
      </c>
      <c r="J24" s="30">
        <v>-12189</v>
      </c>
      <c r="K24" s="30">
        <f t="shared" si="3"/>
        <v>-235311.23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-126562.43</v>
      </c>
      <c r="C27" s="30">
        <f t="shared" si="6"/>
        <v>-76842.79999999999</v>
      </c>
      <c r="D27" s="30">
        <f t="shared" si="6"/>
        <v>-117486.86000000002</v>
      </c>
      <c r="E27" s="30">
        <f t="shared" si="6"/>
        <v>-107331.48000000001</v>
      </c>
      <c r="F27" s="30">
        <f t="shared" si="6"/>
        <v>-54978</v>
      </c>
      <c r="G27" s="30">
        <f t="shared" si="6"/>
        <v>-109235.26000000001</v>
      </c>
      <c r="H27" s="30">
        <f t="shared" si="6"/>
        <v>-47089.53</v>
      </c>
      <c r="I27" s="30">
        <f t="shared" si="6"/>
        <v>-98679.70999999999</v>
      </c>
      <c r="J27" s="30">
        <f t="shared" si="6"/>
        <v>-25521.93</v>
      </c>
      <c r="K27" s="30">
        <f aca="true" t="shared" si="7" ref="K27:K35">SUM(B27:J27)</f>
        <v>-763728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-126562.43</v>
      </c>
      <c r="C28" s="30">
        <f t="shared" si="8"/>
        <v>-76842.79999999999</v>
      </c>
      <c r="D28" s="30">
        <f t="shared" si="8"/>
        <v>-98860.70000000001</v>
      </c>
      <c r="E28" s="30">
        <f t="shared" si="8"/>
        <v>-107331.48000000001</v>
      </c>
      <c r="F28" s="30">
        <f t="shared" si="8"/>
        <v>-54978</v>
      </c>
      <c r="G28" s="30">
        <f t="shared" si="8"/>
        <v>-109235.26000000001</v>
      </c>
      <c r="H28" s="30">
        <f t="shared" si="8"/>
        <v>-47089.53</v>
      </c>
      <c r="I28" s="30">
        <f t="shared" si="8"/>
        <v>-98679.70999999999</v>
      </c>
      <c r="J28" s="30">
        <f t="shared" si="8"/>
        <v>-20129.75</v>
      </c>
      <c r="K28" s="30">
        <f t="shared" si="7"/>
        <v>-739709.66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-75614</v>
      </c>
      <c r="C29" s="30">
        <f aca="true" t="shared" si="9" ref="C29:J29">-ROUND((C9)*$E$3,2)</f>
        <v>-71526.4</v>
      </c>
      <c r="D29" s="30">
        <f t="shared" si="9"/>
        <v>-81928</v>
      </c>
      <c r="E29" s="30">
        <f t="shared" si="9"/>
        <v>-44888.8</v>
      </c>
      <c r="F29" s="30">
        <f t="shared" si="9"/>
        <v>-54978</v>
      </c>
      <c r="G29" s="30">
        <f t="shared" si="9"/>
        <v>-34874.4</v>
      </c>
      <c r="H29" s="30">
        <f t="shared" si="9"/>
        <v>-33070.4</v>
      </c>
      <c r="I29" s="30">
        <f t="shared" si="9"/>
        <v>-76802</v>
      </c>
      <c r="J29" s="30">
        <f t="shared" si="9"/>
        <v>-13380.4</v>
      </c>
      <c r="K29" s="30">
        <f t="shared" si="7"/>
        <v>-487062.4000000001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-338.8</v>
      </c>
      <c r="C31" s="30">
        <v>-123.2</v>
      </c>
      <c r="D31" s="30">
        <v>-61.6</v>
      </c>
      <c r="E31" s="30">
        <v>-123.2</v>
      </c>
      <c r="F31" s="26">
        <v>0</v>
      </c>
      <c r="G31" s="30">
        <v>-123.2</v>
      </c>
      <c r="H31" s="30">
        <v>0</v>
      </c>
      <c r="I31" s="30">
        <v>0</v>
      </c>
      <c r="J31" s="30">
        <v>0</v>
      </c>
      <c r="K31" s="30">
        <f t="shared" si="7"/>
        <v>-770.0000000000001</v>
      </c>
      <c r="L31"/>
      <c r="M31"/>
      <c r="N31"/>
    </row>
    <row r="32" spans="1:14" ht="16.5" customHeight="1">
      <c r="A32" s="25" t="s">
        <v>21</v>
      </c>
      <c r="B32" s="30">
        <v>-50609.63</v>
      </c>
      <c r="C32" s="30">
        <v>-5193.2</v>
      </c>
      <c r="D32" s="30">
        <v>-16871.1</v>
      </c>
      <c r="E32" s="30">
        <v>-62319.48</v>
      </c>
      <c r="F32" s="26">
        <v>0</v>
      </c>
      <c r="G32" s="30">
        <v>-74237.66</v>
      </c>
      <c r="H32" s="30">
        <v>-14019.13</v>
      </c>
      <c r="I32" s="30">
        <v>-21877.71</v>
      </c>
      <c r="J32" s="30">
        <v>-6749.35</v>
      </c>
      <c r="K32" s="30">
        <f t="shared" si="7"/>
        <v>-251877.26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1014667.78</v>
      </c>
      <c r="C47" s="27">
        <f aca="true" t="shared" si="11" ref="C47:J47">IF(C17+C27+C48&lt;0,0,C17+C27+C48)</f>
        <v>1072891.5999999999</v>
      </c>
      <c r="D47" s="27">
        <f t="shared" si="11"/>
        <v>1255254.46</v>
      </c>
      <c r="E47" s="27">
        <f t="shared" si="11"/>
        <v>708865.81</v>
      </c>
      <c r="F47" s="27">
        <f t="shared" si="11"/>
        <v>821833.28</v>
      </c>
      <c r="G47" s="27">
        <f t="shared" si="11"/>
        <v>756537.8399999999</v>
      </c>
      <c r="H47" s="27">
        <f t="shared" si="11"/>
        <v>812775.9700000001</v>
      </c>
      <c r="I47" s="27">
        <f t="shared" si="11"/>
        <v>1076967.18</v>
      </c>
      <c r="J47" s="27">
        <f t="shared" si="11"/>
        <v>410547.31</v>
      </c>
      <c r="K47" s="20">
        <f>SUM(B47:J47)</f>
        <v>7930341.229999999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1014667.79</v>
      </c>
      <c r="C53" s="10">
        <f t="shared" si="13"/>
        <v>1072891.6</v>
      </c>
      <c r="D53" s="10">
        <f t="shared" si="13"/>
        <v>1255254.45</v>
      </c>
      <c r="E53" s="10">
        <f t="shared" si="13"/>
        <v>708865.81</v>
      </c>
      <c r="F53" s="10">
        <f t="shared" si="13"/>
        <v>821833.28</v>
      </c>
      <c r="G53" s="10">
        <f t="shared" si="13"/>
        <v>756537.84</v>
      </c>
      <c r="H53" s="10">
        <f t="shared" si="13"/>
        <v>812775.97</v>
      </c>
      <c r="I53" s="10">
        <f>SUM(I54:I66)</f>
        <v>1076967.2</v>
      </c>
      <c r="J53" s="10">
        <f t="shared" si="13"/>
        <v>410547.31</v>
      </c>
      <c r="K53" s="5">
        <f>SUM(K54:K66)</f>
        <v>7930341.249999999</v>
      </c>
      <c r="L53" s="9"/>
    </row>
    <row r="54" spans="1:11" ht="16.5" customHeight="1">
      <c r="A54" s="7" t="s">
        <v>60</v>
      </c>
      <c r="B54" s="8">
        <v>886109.38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886109.38</v>
      </c>
    </row>
    <row r="55" spans="1:11" ht="16.5" customHeight="1">
      <c r="A55" s="7" t="s">
        <v>61</v>
      </c>
      <c r="B55" s="8">
        <v>128558.41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128558.41</v>
      </c>
    </row>
    <row r="56" spans="1:11" ht="16.5" customHeight="1">
      <c r="A56" s="7" t="s">
        <v>4</v>
      </c>
      <c r="B56" s="6">
        <v>0</v>
      </c>
      <c r="C56" s="8">
        <v>1072891.6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1072891.6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1255254.45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1255254.45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708865.81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708865.81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821833.28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821833.28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756537.84</v>
      </c>
      <c r="H60" s="6">
        <v>0</v>
      </c>
      <c r="I60" s="6">
        <v>0</v>
      </c>
      <c r="J60" s="6">
        <v>0</v>
      </c>
      <c r="K60" s="5">
        <f t="shared" si="14"/>
        <v>756537.84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812775.97</v>
      </c>
      <c r="I61" s="6">
        <v>0</v>
      </c>
      <c r="J61" s="6">
        <v>0</v>
      </c>
      <c r="K61" s="5">
        <f t="shared" si="14"/>
        <v>812775.97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333967.53</v>
      </c>
      <c r="J63" s="6">
        <v>0</v>
      </c>
      <c r="K63" s="5">
        <f t="shared" si="14"/>
        <v>333967.53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631964.35</v>
      </c>
      <c r="J64" s="6">
        <v>0</v>
      </c>
      <c r="K64" s="5">
        <f t="shared" si="14"/>
        <v>631964.35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410547.31</v>
      </c>
      <c r="K65" s="5">
        <f t="shared" si="14"/>
        <v>410547.31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111035.32</v>
      </c>
      <c r="J66" s="3">
        <v>0</v>
      </c>
      <c r="K66" s="2">
        <f>SUM(B66:J66)</f>
        <v>111035.32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2020-11-13T12:08:01Z</dcterms:modified>
  <cp:category/>
  <cp:version/>
  <cp:contentType/>
  <cp:contentStatus/>
</cp:coreProperties>
</file>