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<sst xmlns="http://schemas.openxmlformats.org/spreadsheetml/2006/main" count="74" uniqueCount="73">
  <si>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</si>
  <si>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</si>
  <si>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</si>
  <si>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</si>
  <si>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</si>
  <si>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</si>
  <si>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</si>
  <si>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</si>
  <si>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</si>
  <si>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</si>
  <si>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</si>
  <si>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</si>
  <si>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</si>
  <si>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</si>
  <si>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</si>
  <si>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</si>
  <si>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</si>
  <si>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</si>
  <si>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</si>
  <si>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</si>
  <si>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</si>
  <si>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</si>
  <si>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</si>
  <si>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</si>
  <si>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</si>
  <si>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</si>
  <si>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</si>
  <si>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</si>
  <si>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</si>
  <si>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</si>
  <si>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</si>
  <si>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</si>
  <si>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</si>
  <si>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</si>
  <si>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</si>
  <si>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</si>
  <si>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</si>
  <si>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</si>
  <si>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</si>
  <si>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</si>
  <si>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</si>
  <si>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</si>
  <si>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</si>
  <si>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</si>
  <si>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</si>
  <si>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</si>
  <si>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</si>
  <si>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</si>
  <si>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</si>
  <si>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</si>
  <si>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</si>
  <si>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</si>
  <si>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</si>
  <si>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</si>
  <si>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</si>
  <si>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</si>
  <si>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</si>
  <si>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</si>
  <si>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</si>
  <si>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</si>
  <si>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</si>
  <si>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</si>
  <si>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</si>
  <si>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</si>
  <si>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</si>
  <si>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</si>
  <si>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</si>
  <si>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</si>
  <si>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</si>
  <si>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</si>
  <si>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</si>
  <si>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</si>
  <si>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02/11/20 - VENCIMENTO 09/11/20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</si>
</sst>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79459</v>
      </c>
      <c r="C7" s="47">
        <f t="shared" si="0"/>
        <v>62171</v>
      </c>
      <c r="D7" s="47">
        <f t="shared" si="0"/>
        <v>92361</v>
      </c>
      <c r="E7" s="47">
        <f t="shared" si="0"/>
        <v>45205</v>
      </c>
      <c r="F7" s="47">
        <f t="shared" si="0"/>
        <v>61447</v>
      </c>
      <c r="G7" s="47">
        <f t="shared" si="0"/>
        <v>72131</v>
      </c>
      <c r="H7" s="47">
        <f t="shared" si="0"/>
        <v>83536</v>
      </c>
      <c r="I7" s="47">
        <f t="shared" si="0"/>
        <v>107264</v>
      </c>
      <c r="J7" s="47">
        <f t="shared" si="0"/>
        <v>23330</v>
      </c>
      <c r="K7" s="47">
        <f t="shared" si="0"/>
        <v>626904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6695</v>
      </c>
      <c r="C8" s="45">
        <f t="shared" si="1"/>
        <v>5579</v>
      </c>
      <c r="D8" s="45">
        <f t="shared" si="1"/>
        <v>7658</v>
      </c>
      <c r="E8" s="45">
        <f t="shared" si="1"/>
        <v>3983</v>
      </c>
      <c r="F8" s="45">
        <f t="shared" si="1"/>
        <v>5151</v>
      </c>
      <c r="G8" s="45">
        <f t="shared" si="1"/>
        <v>3842</v>
      </c>
      <c r="H8" s="45">
        <f t="shared" si="1"/>
        <v>3792</v>
      </c>
      <c r="I8" s="45">
        <f t="shared" si="1"/>
        <v>7664</v>
      </c>
      <c r="J8" s="45">
        <f t="shared" si="1"/>
        <v>891</v>
      </c>
      <c r="K8" s="38">
        <f>SUM(B8:J8)</f>
        <v>45255</v>
      </c>
      <c r="L8"/>
      <c r="M8"/>
      <c r="N8"/>
    </row>
    <row r="9" spans="1:14" ht="16.5" customHeight="1">
      <c r="A9" s="22" t="s">
        <v>35</v>
      </c>
      <c r="B9" s="45">
        <v>6689</v>
      </c>
      <c r="C9" s="45">
        <v>5576</v>
      </c>
      <c r="D9" s="45">
        <v>7655</v>
      </c>
      <c r="E9" s="45">
        <v>3975</v>
      </c>
      <c r="F9" s="45">
        <v>5146</v>
      </c>
      <c r="G9" s="45">
        <v>3840</v>
      </c>
      <c r="H9" s="45">
        <v>3792</v>
      </c>
      <c r="I9" s="45">
        <v>7659</v>
      </c>
      <c r="J9" s="45">
        <v>891</v>
      </c>
      <c r="K9" s="38">
        <f>SUM(B9:J9)</f>
        <v>45223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3</v>
      </c>
      <c r="D10" s="45">
        <v>3</v>
      </c>
      <c r="E10" s="45">
        <v>8</v>
      </c>
      <c r="F10" s="45">
        <v>5</v>
      </c>
      <c r="G10" s="45">
        <v>2</v>
      </c>
      <c r="H10" s="45">
        <v>0</v>
      </c>
      <c r="I10" s="45">
        <v>5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33</v>
      </c>
      <c r="B11" s="43">
        <v>72764</v>
      </c>
      <c r="C11" s="43">
        <v>56592</v>
      </c>
      <c r="D11" s="43">
        <v>84703</v>
      </c>
      <c r="E11" s="43">
        <v>41222</v>
      </c>
      <c r="F11" s="43">
        <v>56296</v>
      </c>
      <c r="G11" s="43">
        <v>68289</v>
      </c>
      <c r="H11" s="43">
        <v>79744</v>
      </c>
      <c r="I11" s="43">
        <v>99600</v>
      </c>
      <c r="J11" s="43">
        <v>22439</v>
      </c>
      <c r="K11" s="38">
        <f>SUM(B11:J11)</f>
        <v>581649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1.494462859366435</v>
      </c>
      <c r="C15" s="39">
        <v>1.665337703363972</v>
      </c>
      <c r="D15" s="39">
        <v>1.359919768946711</v>
      </c>
      <c r="E15" s="39">
        <v>1.662262439463064</v>
      </c>
      <c r="F15" s="39">
        <v>1.493261622021473</v>
      </c>
      <c r="G15" s="39">
        <v>1.48295669223835</v>
      </c>
      <c r="H15" s="39">
        <v>1.381220674145547</v>
      </c>
      <c r="I15" s="39">
        <v>1.418088946664411</v>
      </c>
      <c r="J15" s="39">
        <v>1.516950765525796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383649.52999999997</v>
      </c>
      <c r="C17" s="36">
        <f aca="true" t="shared" si="2" ref="C17:J17">C18+C19+C20+C21+C22+C23+C24</f>
        <v>372797.20000000007</v>
      </c>
      <c r="D17" s="36">
        <f t="shared" si="2"/>
        <v>495659.73</v>
      </c>
      <c r="E17" s="36">
        <f t="shared" si="2"/>
        <v>263029.59</v>
      </c>
      <c r="F17" s="36">
        <f t="shared" si="2"/>
        <v>339557.29</v>
      </c>
      <c r="G17" s="36">
        <f t="shared" si="2"/>
        <v>393253.51</v>
      </c>
      <c r="H17" s="36">
        <f t="shared" si="2"/>
        <v>341069.71</v>
      </c>
      <c r="I17" s="36">
        <f t="shared" si="2"/>
        <v>465885.48</v>
      </c>
      <c r="J17" s="36">
        <f t="shared" si="2"/>
        <v>117348.75</v>
      </c>
      <c r="K17" s="36">
        <f aca="true" t="shared" si="3" ref="K17:K24">SUM(B17:J17)</f>
        <v>3172250.79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270224.17</v>
      </c>
      <c r="C18" s="30">
        <f t="shared" si="4"/>
        <v>232090.56</v>
      </c>
      <c r="D18" s="30">
        <f t="shared" si="4"/>
        <v>381940.44</v>
      </c>
      <c r="E18" s="30">
        <f t="shared" si="4"/>
        <v>162747.04</v>
      </c>
      <c r="F18" s="30">
        <f t="shared" si="4"/>
        <v>233947.16</v>
      </c>
      <c r="G18" s="30">
        <f t="shared" si="4"/>
        <v>277668.28</v>
      </c>
      <c r="H18" s="30">
        <f t="shared" si="4"/>
        <v>256338.57</v>
      </c>
      <c r="I18" s="30">
        <f t="shared" si="4"/>
        <v>332260.97</v>
      </c>
      <c r="J18" s="30">
        <f t="shared" si="4"/>
        <v>81876.64</v>
      </c>
      <c r="K18" s="30">
        <f t="shared" si="3"/>
        <v>2229093.83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133615.82</v>
      </c>
      <c r="C19" s="30">
        <f t="shared" si="5"/>
        <v>154418.6</v>
      </c>
      <c r="D19" s="30">
        <f t="shared" si="5"/>
        <v>137467.91</v>
      </c>
      <c r="E19" s="30">
        <f t="shared" si="5"/>
        <v>107781.25</v>
      </c>
      <c r="F19" s="30">
        <f t="shared" si="5"/>
        <v>115397.16</v>
      </c>
      <c r="G19" s="30">
        <f t="shared" si="5"/>
        <v>134101.75</v>
      </c>
      <c r="H19" s="30">
        <f t="shared" si="5"/>
        <v>97721.56</v>
      </c>
      <c r="I19" s="30">
        <f t="shared" si="5"/>
        <v>138914.64</v>
      </c>
      <c r="J19" s="30">
        <f t="shared" si="5"/>
        <v>42326.19</v>
      </c>
      <c r="K19" s="30">
        <f t="shared" si="3"/>
        <v>1061744.8800000001</v>
      </c>
      <c r="L19"/>
      <c r="M19"/>
      <c r="N19"/>
    </row>
    <row r="20" spans="1:14" ht="16.5" customHeight="1">
      <c r="A20" s="18" t="s">
        <v>28</v>
      </c>
      <c r="B20" s="30">
        <v>12794.47</v>
      </c>
      <c r="C20" s="30">
        <v>16187.53</v>
      </c>
      <c r="D20" s="30">
        <v>12171.36</v>
      </c>
      <c r="E20" s="30">
        <v>11209.55</v>
      </c>
      <c r="F20" s="30">
        <v>12396.54</v>
      </c>
      <c r="G20" s="30">
        <v>6589.24</v>
      </c>
      <c r="H20" s="30">
        <v>10956.74</v>
      </c>
      <c r="I20" s="30">
        <v>23304.88</v>
      </c>
      <c r="J20" s="30">
        <v>5381.86</v>
      </c>
      <c r="K20" s="30">
        <f t="shared" si="3"/>
        <v>110992.17000000001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-198.74</v>
      </c>
      <c r="K23" s="30">
        <f t="shared" si="3"/>
        <v>-198.74</v>
      </c>
      <c r="L23"/>
      <c r="M23"/>
      <c r="N23"/>
    </row>
    <row r="24" spans="1:14" ht="16.5" customHeight="1">
      <c r="A24" s="18" t="s">
        <v>70</v>
      </c>
      <c r="B24" s="30">
        <v>-34352.92</v>
      </c>
      <c r="C24" s="30">
        <v>-32635.47</v>
      </c>
      <c r="D24" s="30">
        <v>-35919.98</v>
      </c>
      <c r="E24" s="30">
        <v>-20076.24</v>
      </c>
      <c r="F24" s="30">
        <v>-23551.56</v>
      </c>
      <c r="G24" s="30">
        <v>-25105.76</v>
      </c>
      <c r="H24" s="30">
        <v>-23947.16</v>
      </c>
      <c r="I24" s="30">
        <v>-29963</v>
      </c>
      <c r="J24" s="30">
        <v>-12037.2</v>
      </c>
      <c r="K24" s="30">
        <f t="shared" si="3"/>
        <v>-237589.29000000004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-29431.6</v>
      </c>
      <c r="C27" s="30">
        <f t="shared" si="6"/>
        <v>-24534.4</v>
      </c>
      <c r="D27" s="30">
        <f t="shared" si="6"/>
        <v>-52308.16</v>
      </c>
      <c r="E27" s="30">
        <f t="shared" si="6"/>
        <v>-17490</v>
      </c>
      <c r="F27" s="30">
        <f t="shared" si="6"/>
        <v>-22642.4</v>
      </c>
      <c r="G27" s="30">
        <f t="shared" si="6"/>
        <v>-16896</v>
      </c>
      <c r="H27" s="30">
        <f t="shared" si="6"/>
        <v>-16684.8</v>
      </c>
      <c r="I27" s="30">
        <f t="shared" si="6"/>
        <v>-33699.6</v>
      </c>
      <c r="J27" s="30">
        <f t="shared" si="6"/>
        <v>-9312.58</v>
      </c>
      <c r="K27" s="30">
        <f aca="true" t="shared" si="7" ref="K27:K35">SUM(B27:J27)</f>
        <v>-222999.53999999998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-29431.6</v>
      </c>
      <c r="C28" s="30">
        <f t="shared" si="8"/>
        <v>-24534.4</v>
      </c>
      <c r="D28" s="30">
        <f t="shared" si="8"/>
        <v>-33682</v>
      </c>
      <c r="E28" s="30">
        <f t="shared" si="8"/>
        <v>-17490</v>
      </c>
      <c r="F28" s="30">
        <f t="shared" si="8"/>
        <v>-22642.4</v>
      </c>
      <c r="G28" s="30">
        <f t="shared" si="8"/>
        <v>-16896</v>
      </c>
      <c r="H28" s="30">
        <f t="shared" si="8"/>
        <v>-16684.8</v>
      </c>
      <c r="I28" s="30">
        <f t="shared" si="8"/>
        <v>-33699.6</v>
      </c>
      <c r="J28" s="30">
        <f t="shared" si="8"/>
        <v>-3920.4</v>
      </c>
      <c r="K28" s="30">
        <f t="shared" si="7"/>
        <v>-198981.19999999998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-29431.6</v>
      </c>
      <c r="C29" s="30">
        <f aca="true" t="shared" si="9" ref="C29:J29">-ROUND((C9)*$E$3,2)</f>
        <v>-24534.4</v>
      </c>
      <c r="D29" s="30">
        <f t="shared" si="9"/>
        <v>-33682</v>
      </c>
      <c r="E29" s="30">
        <f t="shared" si="9"/>
        <v>-17490</v>
      </c>
      <c r="F29" s="30">
        <f t="shared" si="9"/>
        <v>-22642.4</v>
      </c>
      <c r="G29" s="30">
        <f t="shared" si="9"/>
        <v>-16896</v>
      </c>
      <c r="H29" s="30">
        <f t="shared" si="9"/>
        <v>-16684.8</v>
      </c>
      <c r="I29" s="30">
        <f t="shared" si="9"/>
        <v>-33699.6</v>
      </c>
      <c r="J29" s="30">
        <f t="shared" si="9"/>
        <v>-3920.4</v>
      </c>
      <c r="K29" s="30">
        <f t="shared" si="7"/>
        <v>-198981.19999999998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354217.93</v>
      </c>
      <c r="C47" s="27">
        <f aca="true" t="shared" si="11" ref="C47:J47">IF(C17+C27+C48&lt;0,0,C17+C27+C48)</f>
        <v>348262.80000000005</v>
      </c>
      <c r="D47" s="27">
        <f t="shared" si="11"/>
        <v>443351.56999999995</v>
      </c>
      <c r="E47" s="27">
        <f t="shared" si="11"/>
        <v>245539.59000000003</v>
      </c>
      <c r="F47" s="27">
        <f t="shared" si="11"/>
        <v>316914.88999999996</v>
      </c>
      <c r="G47" s="27">
        <f t="shared" si="11"/>
        <v>376357.51</v>
      </c>
      <c r="H47" s="27">
        <f t="shared" si="11"/>
        <v>324384.91000000003</v>
      </c>
      <c r="I47" s="27">
        <f t="shared" si="11"/>
        <v>432185.88</v>
      </c>
      <c r="J47" s="27">
        <f t="shared" si="11"/>
        <v>108036.17</v>
      </c>
      <c r="K47" s="20">
        <f>SUM(B47:J47)</f>
        <v>2949251.2499999995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354217.92</v>
      </c>
      <c r="C53" s="10">
        <f t="shared" si="13"/>
        <v>348262.8</v>
      </c>
      <c r="D53" s="10">
        <f t="shared" si="13"/>
        <v>443351.58</v>
      </c>
      <c r="E53" s="10">
        <f t="shared" si="13"/>
        <v>245539.6</v>
      </c>
      <c r="F53" s="10">
        <f t="shared" si="13"/>
        <v>316914.89</v>
      </c>
      <c r="G53" s="10">
        <f t="shared" si="13"/>
        <v>376357.52</v>
      </c>
      <c r="H53" s="10">
        <f t="shared" si="13"/>
        <v>324384.91</v>
      </c>
      <c r="I53" s="10">
        <f>SUM(I54:I66)</f>
        <v>432185.87</v>
      </c>
      <c r="J53" s="10">
        <f t="shared" si="13"/>
        <v>108036.16</v>
      </c>
      <c r="K53" s="5">
        <f>SUM(K54:K66)</f>
        <v>2949251.25</v>
      </c>
      <c r="L53" s="9"/>
    </row>
    <row r="54" spans="1:11" ht="16.5" customHeight="1">
      <c r="A54" s="7" t="s">
        <v>60</v>
      </c>
      <c r="B54" s="8">
        <v>309267.67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309267.67</v>
      </c>
    </row>
    <row r="55" spans="1:11" ht="16.5" customHeight="1">
      <c r="A55" s="7" t="s">
        <v>61</v>
      </c>
      <c r="B55" s="8">
        <v>44950.25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44950.25</v>
      </c>
    </row>
    <row r="56" spans="1:11" ht="16.5" customHeight="1">
      <c r="A56" s="7" t="s">
        <v>4</v>
      </c>
      <c r="B56" s="6">
        <v>0</v>
      </c>
      <c r="C56" s="8">
        <v>348262.8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348262.8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443351.58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443351.58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245539.6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245539.6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316914.89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316914.89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376357.52</v>
      </c>
      <c r="H60" s="6">
        <v>0</v>
      </c>
      <c r="I60" s="6">
        <v>0</v>
      </c>
      <c r="J60" s="6">
        <v>0</v>
      </c>
      <c r="K60" s="5">
        <f t="shared" si="14"/>
        <v>376357.52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324384.91</v>
      </c>
      <c r="I61" s="6">
        <v>0</v>
      </c>
      <c r="J61" s="6">
        <v>0</v>
      </c>
      <c r="K61" s="5">
        <f t="shared" si="14"/>
        <v>324384.91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144479.74</v>
      </c>
      <c r="J63" s="6">
        <v>0</v>
      </c>
      <c r="K63" s="5">
        <f t="shared" si="14"/>
        <v>144479.74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287706.13</v>
      </c>
      <c r="J64" s="6">
        <v>0</v>
      </c>
      <c r="K64" s="5">
        <f t="shared" si="14"/>
        <v>287706.13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108036.16</v>
      </c>
      <c r="K65" s="5">
        <f t="shared" si="14"/>
        <v>108036.16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2020-11-06T20:31:05Z</dcterms:modified>
  <cp:category/>
  <cp:version/>
  <cp:contentType/>
  <cp:contentStatus/>
</cp:coreProperties>
</file>