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<sst xmlns="http://schemas.openxmlformats.org/spreadsheetml/2006/main" count="74" uniqueCount="73">
  <si>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</si>
  <si>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</si>
  <si>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</si>
  <si>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</si>
  <si>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</si>
  <si>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</si>
  <si>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</si>
  <si>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</si>
  <si>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</si>
  <si>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</si>
  <si>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</si>
  <si>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</si>
  <si>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</si>
  <si>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</si>
  <si>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</si>
  <si>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</si>
  <si>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</si>
  <si>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</si>
  <si>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</si>
  <si>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</si>
  <si>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</si>
  <si>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</si>
  <si>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</si>
  <si>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</si>
  <si>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</si>
  <si>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</si>
  <si>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</si>
  <si>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</si>
  <si>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</si>
  <si>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</si>
  <si>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</si>
  <si>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</si>
  <si>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</si>
  <si>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</si>
  <si>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</si>
  <si>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</si>
  <si>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</si>
  <si>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</si>
  <si>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</si>
  <si>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</si>
  <si>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</si>
  <si>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</si>
  <si>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</si>
  <si>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</si>
  <si>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</si>
  <si>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</si>
  <si>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</si>
  <si>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</si>
  <si>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</si>
  <si>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</si>
  <si>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</si>
  <si>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</si>
  <si>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</si>
  <si>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</si>
  <si>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</si>
  <si>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</si>
  <si>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</si>
  <si>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</si>
  <si>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</si>
  <si>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</si>
  <si>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</si>
  <si>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</si>
  <si>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</si>
  <si>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</si>
  <si>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</si>
  <si>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</si>
  <si>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</si>
  <si>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</si>
  <si>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</si>
  <si>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</si>
  <si>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</si>
  <si>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</si>
  <si>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01/11/20 - VENCIMENTO 09/11/20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</si>
</sst>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66580</v>
      </c>
      <c r="C7" s="47">
        <f t="shared" si="0"/>
        <v>51485</v>
      </c>
      <c r="D7" s="47">
        <f t="shared" si="0"/>
        <v>79392</v>
      </c>
      <c r="E7" s="47">
        <f t="shared" si="0"/>
        <v>37988</v>
      </c>
      <c r="F7" s="47">
        <f t="shared" si="0"/>
        <v>53922</v>
      </c>
      <c r="G7" s="47">
        <f t="shared" si="0"/>
        <v>61287</v>
      </c>
      <c r="H7" s="47">
        <f t="shared" si="0"/>
        <v>73867</v>
      </c>
      <c r="I7" s="47">
        <f t="shared" si="0"/>
        <v>89121</v>
      </c>
      <c r="J7" s="47">
        <f t="shared" si="0"/>
        <v>18947</v>
      </c>
      <c r="K7" s="47">
        <f t="shared" si="0"/>
        <v>532589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5810</v>
      </c>
      <c r="C8" s="45">
        <f t="shared" si="1"/>
        <v>5267</v>
      </c>
      <c r="D8" s="45">
        <f t="shared" si="1"/>
        <v>7251</v>
      </c>
      <c r="E8" s="45">
        <f t="shared" si="1"/>
        <v>3627</v>
      </c>
      <c r="F8" s="45">
        <f t="shared" si="1"/>
        <v>4380</v>
      </c>
      <c r="G8" s="45">
        <f t="shared" si="1"/>
        <v>3335</v>
      </c>
      <c r="H8" s="45">
        <f t="shared" si="1"/>
        <v>3446</v>
      </c>
      <c r="I8" s="45">
        <f t="shared" si="1"/>
        <v>6255</v>
      </c>
      <c r="J8" s="45">
        <f t="shared" si="1"/>
        <v>705</v>
      </c>
      <c r="K8" s="38">
        <f>SUM(B8:J8)</f>
        <v>40076</v>
      </c>
      <c r="L8"/>
      <c r="M8"/>
      <c r="N8"/>
    </row>
    <row r="9" spans="1:14" ht="16.5" customHeight="1">
      <c r="A9" s="22" t="s">
        <v>35</v>
      </c>
      <c r="B9" s="45">
        <v>5804</v>
      </c>
      <c r="C9" s="45">
        <v>5266</v>
      </c>
      <c r="D9" s="45">
        <v>7251</v>
      </c>
      <c r="E9" s="45">
        <v>3616</v>
      </c>
      <c r="F9" s="45">
        <v>4378</v>
      </c>
      <c r="G9" s="45">
        <v>3335</v>
      </c>
      <c r="H9" s="45">
        <v>3446</v>
      </c>
      <c r="I9" s="45">
        <v>6252</v>
      </c>
      <c r="J9" s="45">
        <v>705</v>
      </c>
      <c r="K9" s="38">
        <f>SUM(B9:J9)</f>
        <v>40053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1</v>
      </c>
      <c r="D10" s="45">
        <v>0</v>
      </c>
      <c r="E10" s="45">
        <v>11</v>
      </c>
      <c r="F10" s="45">
        <v>2</v>
      </c>
      <c r="G10" s="45">
        <v>0</v>
      </c>
      <c r="H10" s="45">
        <v>0</v>
      </c>
      <c r="I10" s="45">
        <v>3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33</v>
      </c>
      <c r="B11" s="43">
        <v>60770</v>
      </c>
      <c r="C11" s="43">
        <v>46218</v>
      </c>
      <c r="D11" s="43">
        <v>72141</v>
      </c>
      <c r="E11" s="43">
        <v>34361</v>
      </c>
      <c r="F11" s="43">
        <v>49542</v>
      </c>
      <c r="G11" s="43">
        <v>57952</v>
      </c>
      <c r="H11" s="43">
        <v>70421</v>
      </c>
      <c r="I11" s="43">
        <v>82866</v>
      </c>
      <c r="J11" s="43">
        <v>18242</v>
      </c>
      <c r="K11" s="38">
        <f>SUM(B11:J11)</f>
        <v>492513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1.488855100339237</v>
      </c>
      <c r="C15" s="39">
        <v>1.653047361328649</v>
      </c>
      <c r="D15" s="39">
        <v>1.333211032977605</v>
      </c>
      <c r="E15" s="39">
        <v>1.652736573173451</v>
      </c>
      <c r="F15" s="39">
        <v>1.493261622021473</v>
      </c>
      <c r="G15" s="39">
        <v>1.466907393103483</v>
      </c>
      <c r="H15" s="39">
        <v>1.381220674145547</v>
      </c>
      <c r="I15" s="39">
        <v>1.420690962147494</v>
      </c>
      <c r="J15" s="39">
        <v>1.50955104197872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316539.42</v>
      </c>
      <c r="C17" s="36">
        <f aca="true" t="shared" si="2" ref="C17:J17">C18+C19+C20+C21+C22+C23+C24</f>
        <v>303847.2799999999</v>
      </c>
      <c r="D17" s="36">
        <f t="shared" si="2"/>
        <v>414095.86</v>
      </c>
      <c r="E17" s="36">
        <f t="shared" si="2"/>
        <v>218303</v>
      </c>
      <c r="F17" s="36">
        <f t="shared" si="2"/>
        <v>296110.01</v>
      </c>
      <c r="G17" s="36">
        <f t="shared" si="2"/>
        <v>326575.29999999993</v>
      </c>
      <c r="H17" s="36">
        <f t="shared" si="2"/>
        <v>300709.44000000006</v>
      </c>
      <c r="I17" s="36">
        <f t="shared" si="2"/>
        <v>386751.56000000006</v>
      </c>
      <c r="J17" s="36">
        <f t="shared" si="2"/>
        <v>93549.54999999999</v>
      </c>
      <c r="K17" s="36">
        <f aca="true" t="shared" si="3" ref="K17:K24">SUM(B17:J17)</f>
        <v>2656481.42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226425.26</v>
      </c>
      <c r="C18" s="30">
        <f t="shared" si="4"/>
        <v>192198.65</v>
      </c>
      <c r="D18" s="30">
        <f t="shared" si="4"/>
        <v>328309.74</v>
      </c>
      <c r="E18" s="30">
        <f t="shared" si="4"/>
        <v>136764.4</v>
      </c>
      <c r="F18" s="30">
        <f t="shared" si="4"/>
        <v>205297.23</v>
      </c>
      <c r="G18" s="30">
        <f t="shared" si="4"/>
        <v>235924.31</v>
      </c>
      <c r="H18" s="30">
        <f t="shared" si="4"/>
        <v>226668.28</v>
      </c>
      <c r="I18" s="30">
        <f t="shared" si="4"/>
        <v>276061.21</v>
      </c>
      <c r="J18" s="30">
        <f t="shared" si="4"/>
        <v>66494.5</v>
      </c>
      <c r="K18" s="30">
        <f t="shared" si="3"/>
        <v>1894143.58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110689.14</v>
      </c>
      <c r="C19" s="30">
        <f t="shared" si="5"/>
        <v>125514.82</v>
      </c>
      <c r="D19" s="30">
        <f t="shared" si="5"/>
        <v>109396.43</v>
      </c>
      <c r="E19" s="30">
        <f t="shared" si="5"/>
        <v>89271.13</v>
      </c>
      <c r="F19" s="30">
        <f t="shared" si="5"/>
        <v>101265.24</v>
      </c>
      <c r="G19" s="30">
        <f t="shared" si="5"/>
        <v>110154.8</v>
      </c>
      <c r="H19" s="30">
        <f t="shared" si="5"/>
        <v>86410.63</v>
      </c>
      <c r="I19" s="30">
        <f t="shared" si="5"/>
        <v>116136.46</v>
      </c>
      <c r="J19" s="30">
        <f t="shared" si="5"/>
        <v>33882.34</v>
      </c>
      <c r="K19" s="30">
        <f t="shared" si="3"/>
        <v>882720.99</v>
      </c>
      <c r="L19"/>
      <c r="M19"/>
      <c r="N19"/>
    </row>
    <row r="20" spans="1:14" ht="16.5" customHeight="1">
      <c r="A20" s="18" t="s">
        <v>28</v>
      </c>
      <c r="B20" s="30">
        <v>12487.75</v>
      </c>
      <c r="C20" s="30">
        <v>16033.3</v>
      </c>
      <c r="D20" s="30">
        <v>12299.81</v>
      </c>
      <c r="E20" s="30">
        <v>10975.72</v>
      </c>
      <c r="F20" s="30">
        <v>11731.11</v>
      </c>
      <c r="G20" s="30">
        <v>5682.79</v>
      </c>
      <c r="H20" s="30">
        <v>11577.69</v>
      </c>
      <c r="I20" s="30">
        <v>23148.9</v>
      </c>
      <c r="J20" s="30">
        <v>5408.65</v>
      </c>
      <c r="K20" s="30">
        <f t="shared" si="3"/>
        <v>109345.72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-229.4</v>
      </c>
      <c r="H23" s="30">
        <v>0</v>
      </c>
      <c r="I23" s="30">
        <v>0</v>
      </c>
      <c r="J23" s="30">
        <v>-198.74</v>
      </c>
      <c r="K23" s="30">
        <f t="shared" si="3"/>
        <v>-650.28</v>
      </c>
      <c r="L23"/>
      <c r="M23"/>
      <c r="N23"/>
    </row>
    <row r="24" spans="1:14" ht="16.5" customHeight="1">
      <c r="A24" s="18" t="s">
        <v>70</v>
      </c>
      <c r="B24" s="30">
        <v>-34208.58</v>
      </c>
      <c r="C24" s="30">
        <v>-32635.47</v>
      </c>
      <c r="D24" s="30">
        <v>-35910.12</v>
      </c>
      <c r="E24" s="30">
        <v>-20076.24</v>
      </c>
      <c r="F24" s="30">
        <v>-23551.56</v>
      </c>
      <c r="G24" s="30">
        <v>-24957.2</v>
      </c>
      <c r="H24" s="30">
        <v>-23947.16</v>
      </c>
      <c r="I24" s="30">
        <v>-29963</v>
      </c>
      <c r="J24" s="30">
        <v>-12037.2</v>
      </c>
      <c r="K24" s="30">
        <f t="shared" si="3"/>
        <v>-237286.53000000006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-25537.6</v>
      </c>
      <c r="C27" s="30">
        <f t="shared" si="6"/>
        <v>-23170.4</v>
      </c>
      <c r="D27" s="30">
        <f t="shared" si="6"/>
        <v>-50530.56</v>
      </c>
      <c r="E27" s="30">
        <f t="shared" si="6"/>
        <v>-15910.4</v>
      </c>
      <c r="F27" s="30">
        <f t="shared" si="6"/>
        <v>-19263.2</v>
      </c>
      <c r="G27" s="30">
        <f t="shared" si="6"/>
        <v>-14674</v>
      </c>
      <c r="H27" s="30">
        <f t="shared" si="6"/>
        <v>-15162.4</v>
      </c>
      <c r="I27" s="30">
        <f t="shared" si="6"/>
        <v>-27508.8</v>
      </c>
      <c r="J27" s="30">
        <f t="shared" si="6"/>
        <v>-8494.18</v>
      </c>
      <c r="K27" s="30">
        <f aca="true" t="shared" si="7" ref="K27:K35">SUM(B27:J27)</f>
        <v>-200251.53999999998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-25537.6</v>
      </c>
      <c r="C28" s="30">
        <f t="shared" si="8"/>
        <v>-23170.4</v>
      </c>
      <c r="D28" s="30">
        <f t="shared" si="8"/>
        <v>-31904.4</v>
      </c>
      <c r="E28" s="30">
        <f t="shared" si="8"/>
        <v>-15910.4</v>
      </c>
      <c r="F28" s="30">
        <f t="shared" si="8"/>
        <v>-19263.2</v>
      </c>
      <c r="G28" s="30">
        <f t="shared" si="8"/>
        <v>-14674</v>
      </c>
      <c r="H28" s="30">
        <f t="shared" si="8"/>
        <v>-15162.4</v>
      </c>
      <c r="I28" s="30">
        <f t="shared" si="8"/>
        <v>-27508.8</v>
      </c>
      <c r="J28" s="30">
        <f t="shared" si="8"/>
        <v>-3102</v>
      </c>
      <c r="K28" s="30">
        <f t="shared" si="7"/>
        <v>-176233.19999999998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-25537.6</v>
      </c>
      <c r="C29" s="30">
        <f aca="true" t="shared" si="9" ref="C29:J29">-ROUND((C9)*$E$3,2)</f>
        <v>-23170.4</v>
      </c>
      <c r="D29" s="30">
        <f t="shared" si="9"/>
        <v>-31904.4</v>
      </c>
      <c r="E29" s="30">
        <f t="shared" si="9"/>
        <v>-15910.4</v>
      </c>
      <c r="F29" s="30">
        <f t="shared" si="9"/>
        <v>-19263.2</v>
      </c>
      <c r="G29" s="30">
        <f t="shared" si="9"/>
        <v>-14674</v>
      </c>
      <c r="H29" s="30">
        <f t="shared" si="9"/>
        <v>-15162.4</v>
      </c>
      <c r="I29" s="30">
        <f t="shared" si="9"/>
        <v>-27508.8</v>
      </c>
      <c r="J29" s="30">
        <f t="shared" si="9"/>
        <v>-3102</v>
      </c>
      <c r="K29" s="30">
        <f t="shared" si="7"/>
        <v>-176233.19999999998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291001.82</v>
      </c>
      <c r="C47" s="27">
        <f aca="true" t="shared" si="11" ref="C47:J47">IF(C17+C27+C48&lt;0,0,C17+C27+C48)</f>
        <v>280676.8799999999</v>
      </c>
      <c r="D47" s="27">
        <f t="shared" si="11"/>
        <v>363565.3</v>
      </c>
      <c r="E47" s="27">
        <f t="shared" si="11"/>
        <v>202392.6</v>
      </c>
      <c r="F47" s="27">
        <f t="shared" si="11"/>
        <v>276846.81</v>
      </c>
      <c r="G47" s="27">
        <f t="shared" si="11"/>
        <v>311901.29999999993</v>
      </c>
      <c r="H47" s="27">
        <f t="shared" si="11"/>
        <v>285547.04000000004</v>
      </c>
      <c r="I47" s="27">
        <f t="shared" si="11"/>
        <v>359242.76000000007</v>
      </c>
      <c r="J47" s="27">
        <f t="shared" si="11"/>
        <v>85055.37</v>
      </c>
      <c r="K47" s="20">
        <f>SUM(B47:J47)</f>
        <v>2456229.8800000004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291001.82999999996</v>
      </c>
      <c r="C53" s="10">
        <f t="shared" si="13"/>
        <v>280676.89</v>
      </c>
      <c r="D53" s="10">
        <f t="shared" si="13"/>
        <v>363565.3</v>
      </c>
      <c r="E53" s="10">
        <f t="shared" si="13"/>
        <v>202392.59</v>
      </c>
      <c r="F53" s="10">
        <f t="shared" si="13"/>
        <v>276846.82</v>
      </c>
      <c r="G53" s="10">
        <f t="shared" si="13"/>
        <v>311901.3</v>
      </c>
      <c r="H53" s="10">
        <f t="shared" si="13"/>
        <v>285547.04</v>
      </c>
      <c r="I53" s="10">
        <f>SUM(I54:I66)</f>
        <v>359242.76</v>
      </c>
      <c r="J53" s="10">
        <f t="shared" si="13"/>
        <v>85055.37</v>
      </c>
      <c r="K53" s="5">
        <f>SUM(K54:K66)</f>
        <v>2456229.9000000004</v>
      </c>
      <c r="L53" s="9"/>
    </row>
    <row r="54" spans="1:11" ht="16.5" customHeight="1">
      <c r="A54" s="7" t="s">
        <v>60</v>
      </c>
      <c r="B54" s="8">
        <v>253811.8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253811.8</v>
      </c>
    </row>
    <row r="55" spans="1:11" ht="16.5" customHeight="1">
      <c r="A55" s="7" t="s">
        <v>61</v>
      </c>
      <c r="B55" s="8">
        <v>37190.03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37190.03</v>
      </c>
    </row>
    <row r="56" spans="1:11" ht="16.5" customHeight="1">
      <c r="A56" s="7" t="s">
        <v>4</v>
      </c>
      <c r="B56" s="6">
        <v>0</v>
      </c>
      <c r="C56" s="8">
        <v>280676.89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280676.89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363565.3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363565.3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202392.59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202392.59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276846.82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276846.82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311901.3</v>
      </c>
      <c r="H60" s="6">
        <v>0</v>
      </c>
      <c r="I60" s="6">
        <v>0</v>
      </c>
      <c r="J60" s="6">
        <v>0</v>
      </c>
      <c r="K60" s="5">
        <f t="shared" si="14"/>
        <v>311901.3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285547.04</v>
      </c>
      <c r="I61" s="6">
        <v>0</v>
      </c>
      <c r="J61" s="6">
        <v>0</v>
      </c>
      <c r="K61" s="5">
        <f t="shared" si="14"/>
        <v>285547.04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121783.3</v>
      </c>
      <c r="J63" s="6">
        <v>0</v>
      </c>
      <c r="K63" s="5">
        <f t="shared" si="14"/>
        <v>121783.3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237459.46</v>
      </c>
      <c r="J64" s="6">
        <v>0</v>
      </c>
      <c r="K64" s="5">
        <f t="shared" si="14"/>
        <v>237459.46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85055.37</v>
      </c>
      <c r="K65" s="5">
        <f t="shared" si="14"/>
        <v>85055.37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2020-11-06T20:30:43Z</dcterms:modified>
  <cp:category/>
  <cp:version/>
  <cp:contentType/>
  <cp:contentStatus/>
</cp:coreProperties>
</file>