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<sst xmlns="http://schemas.openxmlformats.org/spreadsheetml/2006/main" count="79" uniqueCount="78">
  <si>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</si>
  <si>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</si>
  <si>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</si>
  <si>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</si>
  <si>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</si>
  <si>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</si>
  <si>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</si>
  <si>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</si>
  <si>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</si>
  <si>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</si>
  <si>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</si>
  <si>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</si>
  <si>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</si>
  <si>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</si>
  <si>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</si>
  <si>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</si>
  <si>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</si>
  <si>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</si>
  <si>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</si>
  <si>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</si>
  <si>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</si>
  <si>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</si>
  <si>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</si>
  <si>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</si>
  <si>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</si>
  <si>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</si>
  <si>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</si>
  <si>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</si>
  <si>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</si>
  <si>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</si>
  <si>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</si>
  <si>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</si>
  <si>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</si>
  <si>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</si>
  <si>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</si>
  <si>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</si>
  <si>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</si>
  <si>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</si>
  <si>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</si>
  <si>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</si>
  <si>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</si>
  <si>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</si>
  <si>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</si>
  <si>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</si>
  <si>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</si>
  <si>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</si>
  <si>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</si>
  <si>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</si>
  <si>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</si>
  <si>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</si>
  <si>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</si>
  <si>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</si>
  <si>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</si>
  <si>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</si>
  <si>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</si>
  <si>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</si>
  <si>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</si>
  <si>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</si>
  <si>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</si>
  <si>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</si>
  <si>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</si>
  <si>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</si>
  <si>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</si>
  <si>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</si>
  <si>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</si>
  <si>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</si>
  <si>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</si>
  <si>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</si>
  <si>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</si>
  <si>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</si>
  <si>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</si>
  <si>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</si>
  <si>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</si>
  <si>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</si>
  <si>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</si>
  <si>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</si>
  <si>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28/11/20 - VENCIMENTO 04/12/20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</si>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</sst>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5" fillId="0" borderId="0" xfId="0" applyFont="1" applyAlignment="1">
      <alignment/>
    </xf>
    <xf numFmtId="164" fontId="34" fillId="0" borderId="14" xfId="53" applyFont="1" applyFill="1" applyBorder="1" applyAlignment="1">
      <alignment horizontal="center" vertical="center"/>
    </xf>
    <xf numFmtId="4" fontId="46" fillId="0" borderId="0" xfId="0" applyNumberFormat="1" applyFont="1" applyAlignment="1">
      <alignment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38391</v>
      </c>
      <c r="C7" s="10">
        <f>C8+C11</f>
        <v>51624</v>
      </c>
      <c r="D7" s="10">
        <f aca="true" t="shared" si="0" ref="D7:K7">D8+D11</f>
        <v>148725</v>
      </c>
      <c r="E7" s="10">
        <f t="shared" si="0"/>
        <v>146064</v>
      </c>
      <c r="F7" s="10">
        <f t="shared" si="0"/>
        <v>147567</v>
      </c>
      <c r="G7" s="10">
        <f t="shared" si="0"/>
        <v>62973</v>
      </c>
      <c r="H7" s="10">
        <f t="shared" si="0"/>
        <v>28793</v>
      </c>
      <c r="I7" s="10">
        <f t="shared" si="0"/>
        <v>58421</v>
      </c>
      <c r="J7" s="10">
        <f t="shared" si="0"/>
        <v>35023</v>
      </c>
      <c r="K7" s="10">
        <f t="shared" si="0"/>
        <v>105063</v>
      </c>
      <c r="L7" s="10">
        <f>SUM(B7:K7)</f>
        <v>822644</v>
      </c>
      <c r="M7" s="11"/>
    </row>
    <row r="8" spans="1:13" ht="17.25" customHeight="1">
      <c r="A8" s="12" t="s">
        <v>18</v>
      </c>
      <c r="B8" s="13">
        <f>B9+B10</f>
        <v>3906</v>
      </c>
      <c r="C8" s="13">
        <f aca="true" t="shared" si="1" ref="C8:K8">C9+C10</f>
        <v>4678</v>
      </c>
      <c r="D8" s="13">
        <f t="shared" si="1"/>
        <v>13932</v>
      </c>
      <c r="E8" s="13">
        <f t="shared" si="1"/>
        <v>13289</v>
      </c>
      <c r="F8" s="13">
        <f t="shared" si="1"/>
        <v>12393</v>
      </c>
      <c r="G8" s="13">
        <f t="shared" si="1"/>
        <v>6070</v>
      </c>
      <c r="H8" s="13">
        <f t="shared" si="1"/>
        <v>2281</v>
      </c>
      <c r="I8" s="13">
        <f t="shared" si="1"/>
        <v>3775</v>
      </c>
      <c r="J8" s="13">
        <f t="shared" si="1"/>
        <v>2417</v>
      </c>
      <c r="K8" s="13">
        <f t="shared" si="1"/>
        <v>7825</v>
      </c>
      <c r="L8" s="13">
        <f>SUM(B8:K8)</f>
        <v>70566</v>
      </c>
      <c r="M8"/>
    </row>
    <row r="9" spans="1:13" ht="17.25" customHeight="1">
      <c r="A9" s="14" t="s">
        <v>19</v>
      </c>
      <c r="B9" s="15">
        <v>3904</v>
      </c>
      <c r="C9" s="15">
        <v>4678</v>
      </c>
      <c r="D9" s="15">
        <v>13932</v>
      </c>
      <c r="E9" s="15">
        <v>13289</v>
      </c>
      <c r="F9" s="15">
        <v>12393</v>
      </c>
      <c r="G9" s="15">
        <v>6070</v>
      </c>
      <c r="H9" s="15">
        <v>2281</v>
      </c>
      <c r="I9" s="15">
        <v>3775</v>
      </c>
      <c r="J9" s="15">
        <v>2417</v>
      </c>
      <c r="K9" s="15">
        <v>7825</v>
      </c>
      <c r="L9" s="13">
        <f>SUM(B9:K9)</f>
        <v>70564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34485</v>
      </c>
      <c r="C11" s="15">
        <v>46946</v>
      </c>
      <c r="D11" s="15">
        <v>134793</v>
      </c>
      <c r="E11" s="15">
        <v>132775</v>
      </c>
      <c r="F11" s="15">
        <v>135174</v>
      </c>
      <c r="G11" s="15">
        <v>56903</v>
      </c>
      <c r="H11" s="15">
        <v>26512</v>
      </c>
      <c r="I11" s="15">
        <v>54646</v>
      </c>
      <c r="J11" s="15">
        <v>32606</v>
      </c>
      <c r="K11" s="15">
        <v>97238</v>
      </c>
      <c r="L11" s="13">
        <f>SUM(B11:K11)</f>
        <v>752078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1.240079283949111</v>
      </c>
      <c r="C15" s="22">
        <v>1.385882610594142</v>
      </c>
      <c r="D15" s="22">
        <v>1.412060813226946</v>
      </c>
      <c r="E15" s="22">
        <v>1.236843342967979</v>
      </c>
      <c r="F15" s="22">
        <v>1.386964004979765</v>
      </c>
      <c r="G15" s="22">
        <v>1.375150715209396</v>
      </c>
      <c r="H15" s="22">
        <v>1.462055727806599</v>
      </c>
      <c r="I15" s="22">
        <v>1.309781592454969</v>
      </c>
      <c r="J15" s="22">
        <v>1.752261185180751</v>
      </c>
      <c r="K15" s="22">
        <v>1.207301285478749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264395.84</v>
      </c>
      <c r="C17" s="25">
        <f aca="true" t="shared" si="2" ref="C17:K17">C18+C19+C20+C21+C22+C23+C24</f>
        <v>215553.18</v>
      </c>
      <c r="D17" s="25">
        <f t="shared" si="2"/>
        <v>760690.76</v>
      </c>
      <c r="E17" s="25">
        <f t="shared" si="2"/>
        <v>660768.0200000001</v>
      </c>
      <c r="F17" s="25">
        <f t="shared" si="2"/>
        <v>664163.93</v>
      </c>
      <c r="G17" s="25">
        <f t="shared" si="2"/>
        <v>308056.9199999999</v>
      </c>
      <c r="H17" s="25">
        <f t="shared" si="2"/>
        <v>166273.07999999996</v>
      </c>
      <c r="I17" s="25">
        <f t="shared" si="2"/>
        <v>245338.21999999997</v>
      </c>
      <c r="J17" s="25">
        <f t="shared" si="2"/>
        <v>212739.04</v>
      </c>
      <c r="K17" s="25">
        <f t="shared" si="2"/>
        <v>360645.46</v>
      </c>
      <c r="L17" s="25">
        <f>L18+L19+L20+L21+L22+L23+L24</f>
        <v>3858624.45</v>
      </c>
      <c r="M17"/>
    </row>
    <row r="18" spans="1:13" ht="17.25" customHeight="1">
      <c r="A18" s="26" t="s">
        <v>24</v>
      </c>
      <c r="B18" s="33">
        <f aca="true" t="shared" si="3" ref="B18:K18">ROUND(B13*B7,2)</f>
        <v>220990.11</v>
      </c>
      <c r="C18" s="33">
        <f t="shared" si="3"/>
        <v>160117</v>
      </c>
      <c r="D18" s="33">
        <f t="shared" si="3"/>
        <v>549360.41</v>
      </c>
      <c r="E18" s="33">
        <f t="shared" si="3"/>
        <v>545636.68</v>
      </c>
      <c r="F18" s="33">
        <f t="shared" si="3"/>
        <v>487974.56</v>
      </c>
      <c r="G18" s="33">
        <f t="shared" si="3"/>
        <v>228824.99</v>
      </c>
      <c r="H18" s="33">
        <f t="shared" si="3"/>
        <v>115275.65</v>
      </c>
      <c r="I18" s="33">
        <f t="shared" si="3"/>
        <v>194267.35</v>
      </c>
      <c r="J18" s="33">
        <f t="shared" si="3"/>
        <v>125396.35</v>
      </c>
      <c r="K18" s="33">
        <f t="shared" si="3"/>
        <v>307130.67</v>
      </c>
      <c r="L18" s="33">
        <f aca="true" t="shared" si="4" ref="L18:L24">SUM(B18:K18)</f>
        <v>2934973.77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53055.15</v>
      </c>
      <c r="C19" s="33">
        <f t="shared" si="5"/>
        <v>61786.37</v>
      </c>
      <c r="D19" s="33">
        <f t="shared" si="5"/>
        <v>226369.9</v>
      </c>
      <c r="E19" s="33">
        <f t="shared" si="5"/>
        <v>129230.42</v>
      </c>
      <c r="F19" s="33">
        <f t="shared" si="5"/>
        <v>188828.59</v>
      </c>
      <c r="G19" s="33">
        <f t="shared" si="5"/>
        <v>85843.86</v>
      </c>
      <c r="H19" s="33">
        <f t="shared" si="5"/>
        <v>53263.77</v>
      </c>
      <c r="I19" s="33">
        <f t="shared" si="5"/>
        <v>60180.45</v>
      </c>
      <c r="J19" s="33">
        <f t="shared" si="5"/>
        <v>94330.81</v>
      </c>
      <c r="K19" s="33">
        <f t="shared" si="5"/>
        <v>63668.58</v>
      </c>
      <c r="L19" s="33">
        <f t="shared" si="4"/>
        <v>1016557.8999999998</v>
      </c>
      <c r="M19"/>
    </row>
    <row r="20" spans="1:13" ht="17.25" customHeight="1">
      <c r="A20" s="27" t="s">
        <v>26</v>
      </c>
      <c r="B20" s="33">
        <v>613.44</v>
      </c>
      <c r="C20" s="33">
        <v>3505.34</v>
      </c>
      <c r="D20" s="33">
        <v>21843.99</v>
      </c>
      <c r="E20" s="33">
        <v>14722.4</v>
      </c>
      <c r="F20" s="33">
        <v>19387.62</v>
      </c>
      <c r="G20" s="33">
        <v>9635.85</v>
      </c>
      <c r="H20" s="33">
        <v>6484.87</v>
      </c>
      <c r="I20" s="33">
        <v>2979.53</v>
      </c>
      <c r="J20" s="33">
        <v>5301.82</v>
      </c>
      <c r="K20" s="33">
        <v>8544.26</v>
      </c>
      <c r="L20" s="33">
        <f t="shared" si="4"/>
        <v>93019.12000000001</v>
      </c>
      <c r="M20"/>
    </row>
    <row r="21" spans="1:13" ht="17.25" customHeight="1">
      <c r="A21" s="27" t="s">
        <v>27</v>
      </c>
      <c r="B21" s="33">
        <v>1367.99</v>
      </c>
      <c r="C21" s="29">
        <v>1367.99</v>
      </c>
      <c r="D21" s="29">
        <v>2735.98</v>
      </c>
      <c r="E21" s="29">
        <v>1367.99</v>
      </c>
      <c r="F21" s="33">
        <v>1367.99</v>
      </c>
      <c r="G21" s="29">
        <v>0</v>
      </c>
      <c r="H21" s="33">
        <v>1367.99</v>
      </c>
      <c r="I21" s="29">
        <v>1367.99</v>
      </c>
      <c r="J21" s="29">
        <v>2735.98</v>
      </c>
      <c r="K21" s="29">
        <v>1367.99</v>
      </c>
      <c r="L21" s="33">
        <f t="shared" si="4"/>
        <v>15047.89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-132.37</v>
      </c>
      <c r="F23" s="33">
        <v>-113.83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-246.2</v>
      </c>
      <c r="M23"/>
    </row>
    <row r="24" spans="1:13" ht="17.25" customHeight="1">
      <c r="A24" s="27" t="s">
        <v>74</v>
      </c>
      <c r="B24" s="33">
        <v>-11630.85</v>
      </c>
      <c r="C24" s="33">
        <v>-11223.52</v>
      </c>
      <c r="D24" s="33">
        <v>-39619.52</v>
      </c>
      <c r="E24" s="33">
        <v>-30057.1</v>
      </c>
      <c r="F24" s="33">
        <v>-33281</v>
      </c>
      <c r="G24" s="33">
        <v>-16247.78</v>
      </c>
      <c r="H24" s="33">
        <v>-10119.2</v>
      </c>
      <c r="I24" s="33">
        <v>-13457.1</v>
      </c>
      <c r="J24" s="33">
        <v>-15025.92</v>
      </c>
      <c r="K24" s="33">
        <v>-20066.04</v>
      </c>
      <c r="L24" s="33">
        <f t="shared" si="4"/>
        <v>-200728.03000000003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-37313.05</v>
      </c>
      <c r="C27" s="33">
        <f t="shared" si="6"/>
        <v>-20583.2</v>
      </c>
      <c r="D27" s="33">
        <f t="shared" si="6"/>
        <v>-61300.8</v>
      </c>
      <c r="E27" s="33">
        <f t="shared" si="6"/>
        <v>-63064.1</v>
      </c>
      <c r="F27" s="33">
        <f t="shared" si="6"/>
        <v>-54529.2</v>
      </c>
      <c r="G27" s="33">
        <f t="shared" si="6"/>
        <v>-26708</v>
      </c>
      <c r="H27" s="33">
        <f t="shared" si="6"/>
        <v>-17929.26</v>
      </c>
      <c r="I27" s="33">
        <f t="shared" si="6"/>
        <v>-16610</v>
      </c>
      <c r="J27" s="33">
        <f t="shared" si="6"/>
        <v>-10634.8</v>
      </c>
      <c r="K27" s="33">
        <f t="shared" si="6"/>
        <v>-34430</v>
      </c>
      <c r="L27" s="33">
        <f aca="true" t="shared" si="7" ref="L27:L33">SUM(B27:K27)</f>
        <v>-343102.41</v>
      </c>
      <c r="M27"/>
    </row>
    <row r="28" spans="1:13" ht="18.75" customHeight="1">
      <c r="A28" s="27" t="s">
        <v>30</v>
      </c>
      <c r="B28" s="33">
        <f>B29+B30+B31+B32</f>
        <v>-17177.6</v>
      </c>
      <c r="C28" s="33">
        <f aca="true" t="shared" si="8" ref="C28:K28">C29+C30+C31+C32</f>
        <v>-20583.2</v>
      </c>
      <c r="D28" s="33">
        <f t="shared" si="8"/>
        <v>-61300.8</v>
      </c>
      <c r="E28" s="33">
        <f t="shared" si="8"/>
        <v>-58471.6</v>
      </c>
      <c r="F28" s="33">
        <f t="shared" si="8"/>
        <v>-54529.2</v>
      </c>
      <c r="G28" s="33">
        <f t="shared" si="8"/>
        <v>-26708</v>
      </c>
      <c r="H28" s="33">
        <f t="shared" si="8"/>
        <v>-10036.4</v>
      </c>
      <c r="I28" s="33">
        <f t="shared" si="8"/>
        <v>-16610</v>
      </c>
      <c r="J28" s="33">
        <f t="shared" si="8"/>
        <v>-10634.8</v>
      </c>
      <c r="K28" s="33">
        <f t="shared" si="8"/>
        <v>-34430</v>
      </c>
      <c r="L28" s="33">
        <f t="shared" si="7"/>
        <v>-310481.60000000003</v>
      </c>
      <c r="M28"/>
    </row>
    <row r="29" spans="1:13" s="36" customFormat="1" ht="18.75" customHeight="1">
      <c r="A29" s="34" t="s">
        <v>58</v>
      </c>
      <c r="B29" s="33">
        <f>-ROUND((B9)*$E$3,2)</f>
        <v>-17177.6</v>
      </c>
      <c r="C29" s="33">
        <f aca="true" t="shared" si="9" ref="C29:K29">-ROUND((C9)*$E$3,2)</f>
        <v>-20583.2</v>
      </c>
      <c r="D29" s="33">
        <f t="shared" si="9"/>
        <v>-61300.8</v>
      </c>
      <c r="E29" s="33">
        <f t="shared" si="9"/>
        <v>-58471.6</v>
      </c>
      <c r="F29" s="33">
        <f t="shared" si="9"/>
        <v>-54529.2</v>
      </c>
      <c r="G29" s="33">
        <f t="shared" si="9"/>
        <v>-26708</v>
      </c>
      <c r="H29" s="33">
        <f t="shared" si="9"/>
        <v>-10036.4</v>
      </c>
      <c r="I29" s="33">
        <f t="shared" si="9"/>
        <v>-16610</v>
      </c>
      <c r="J29" s="33">
        <f t="shared" si="9"/>
        <v>-10634.8</v>
      </c>
      <c r="K29" s="33">
        <f t="shared" si="9"/>
        <v>-34430</v>
      </c>
      <c r="L29" s="33">
        <f t="shared" si="7"/>
        <v>-310481.60000000003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-20135.45</v>
      </c>
      <c r="C33" s="38">
        <f t="shared" si="10"/>
        <v>0</v>
      </c>
      <c r="D33" s="38">
        <f t="shared" si="10"/>
        <v>0</v>
      </c>
      <c r="E33" s="38">
        <f t="shared" si="10"/>
        <v>-4592.5</v>
      </c>
      <c r="F33" s="38">
        <f t="shared" si="10"/>
        <v>0</v>
      </c>
      <c r="G33" s="38">
        <f t="shared" si="10"/>
        <v>0</v>
      </c>
      <c r="H33" s="38">
        <f t="shared" si="10"/>
        <v>-7892.86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-32620.81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-20135.45</v>
      </c>
      <c r="C35" s="17">
        <v>0</v>
      </c>
      <c r="D35" s="17">
        <v>0</v>
      </c>
      <c r="E35" s="33">
        <v>-4592.5</v>
      </c>
      <c r="F35" s="28">
        <v>0</v>
      </c>
      <c r="G35" s="28">
        <v>0</v>
      </c>
      <c r="H35" s="33">
        <v>-7892.86</v>
      </c>
      <c r="I35" s="17">
        <v>0</v>
      </c>
      <c r="J35" s="28">
        <v>0</v>
      </c>
      <c r="K35" s="17">
        <v>0</v>
      </c>
      <c r="L35" s="33">
        <f>SUM(B35:K35)</f>
        <v>-32620.81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227082.79000000004</v>
      </c>
      <c r="C48" s="41">
        <f aca="true" t="shared" si="12" ref="C48:K48">IF(C17+C27+C40+C49&lt;0,0,C17+C27+C49)</f>
        <v>194969.97999999998</v>
      </c>
      <c r="D48" s="41">
        <f t="shared" si="12"/>
        <v>699389.96</v>
      </c>
      <c r="E48" s="41">
        <f t="shared" si="12"/>
        <v>597703.9200000002</v>
      </c>
      <c r="F48" s="41">
        <f t="shared" si="12"/>
        <v>609634.7300000001</v>
      </c>
      <c r="G48" s="41">
        <f t="shared" si="12"/>
        <v>281348.9199999999</v>
      </c>
      <c r="H48" s="41">
        <f t="shared" si="12"/>
        <v>148343.81999999995</v>
      </c>
      <c r="I48" s="41">
        <f t="shared" si="12"/>
        <v>228728.21999999997</v>
      </c>
      <c r="J48" s="41">
        <f t="shared" si="12"/>
        <v>202104.24000000002</v>
      </c>
      <c r="K48" s="41">
        <f t="shared" si="12"/>
        <v>326215.46</v>
      </c>
      <c r="L48" s="42">
        <f>SUM(B48:K48)</f>
        <v>3515522.04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227082.79</v>
      </c>
      <c r="C54" s="41">
        <f aca="true" t="shared" si="14" ref="C54:J54">SUM(C55:C66)</f>
        <v>194969.97</v>
      </c>
      <c r="D54" s="41">
        <f t="shared" si="14"/>
        <v>699389.95</v>
      </c>
      <c r="E54" s="41">
        <f t="shared" si="14"/>
        <v>597703.92</v>
      </c>
      <c r="F54" s="41">
        <f t="shared" si="14"/>
        <v>609634.72</v>
      </c>
      <c r="G54" s="41">
        <f t="shared" si="14"/>
        <v>281348.92</v>
      </c>
      <c r="H54" s="41">
        <f t="shared" si="14"/>
        <v>148343.84</v>
      </c>
      <c r="I54" s="41">
        <f>SUM(I55:I69)</f>
        <v>228728.21999999997</v>
      </c>
      <c r="J54" s="41">
        <f t="shared" si="14"/>
        <v>202104.24000000002</v>
      </c>
      <c r="K54" s="41">
        <f>SUM(K55:K68)</f>
        <v>326215.45999999996</v>
      </c>
      <c r="L54" s="46">
        <f>SUM(B54:K54)</f>
        <v>3515522.0299999993</v>
      </c>
      <c r="M54" s="40"/>
    </row>
    <row r="55" spans="1:13" ht="18.75" customHeight="1">
      <c r="A55" s="47" t="s">
        <v>51</v>
      </c>
      <c r="B55" s="48">
        <v>227082.79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227082.79</v>
      </c>
      <c r="M55" s="40"/>
    </row>
    <row r="56" spans="1:12" ht="18.75" customHeight="1">
      <c r="A56" s="47" t="s">
        <v>61</v>
      </c>
      <c r="B56" s="17">
        <v>0</v>
      </c>
      <c r="C56" s="48">
        <v>170286.77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170286.77</v>
      </c>
    </row>
    <row r="57" spans="1:12" ht="18.75" customHeight="1">
      <c r="A57" s="47" t="s">
        <v>62</v>
      </c>
      <c r="B57" s="17">
        <v>0</v>
      </c>
      <c r="C57" s="48">
        <v>24683.2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24683.2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699389.95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699389.95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597703.92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597703.92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609634.72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609634.72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281348.92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281348.92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148343.84</v>
      </c>
      <c r="I62" s="17">
        <v>0</v>
      </c>
      <c r="J62" s="17">
        <v>0</v>
      </c>
      <c r="K62" s="17">
        <v>0</v>
      </c>
      <c r="L62" s="46">
        <f t="shared" si="15"/>
        <v>148343.84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202104.24000000002</v>
      </c>
      <c r="K64" s="17">
        <v>0</v>
      </c>
      <c r="L64" s="46">
        <f t="shared" si="15"/>
        <v>202104.24000000002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165847.94</v>
      </c>
      <c r="L65" s="46">
        <f t="shared" si="15"/>
        <v>165847.94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160367.52</v>
      </c>
      <c r="L66" s="46">
        <f t="shared" si="15"/>
        <v>160367.52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228728.21999999997</v>
      </c>
      <c r="J69" s="53">
        <v>0</v>
      </c>
      <c r="K69" s="53">
        <v>0</v>
      </c>
      <c r="L69" s="51">
        <f>SUM(B69:K69)</f>
        <v>228728.21999999997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2020-12-03T19:56:03Z</dcterms:modified>
  <cp:category/>
  <cp:version/>
  <cp:contentType/>
  <cp:contentStatus/>
</cp:coreProperties>
</file>