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<sst xmlns="http://schemas.openxmlformats.org/spreadsheetml/2006/main" count="79" uniqueCount="78">
  <si>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</si>
  <si>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</si>
  <si>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</si>
  <si>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</si>
  <si>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</si>
  <si>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</si>
  <si>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</si>
  <si>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</si>
  <si>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</si>
  <si>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</si>
  <si>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</si>
  <si>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</si>
  <si>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</si>
  <si>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</si>
  <si>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</si>
  <si>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</si>
  <si>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</si>
  <si>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</si>
  <si>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</si>
  <si>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</si>
  <si>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</si>
  <si>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</si>
  <si>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</si>
  <si>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</si>
  <si>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</si>
  <si>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</si>
  <si>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</si>
  <si>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</si>
  <si>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</si>
  <si>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</si>
  <si>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</si>
  <si>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</si>
  <si>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</si>
  <si>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</si>
  <si>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</si>
  <si>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</si>
  <si>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</si>
  <si>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</si>
  <si>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</si>
  <si>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</si>
  <si>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</si>
  <si>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</si>
  <si>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</si>
  <si>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</si>
  <si>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</si>
  <si>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</si>
  <si>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</si>
  <si>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</si>
  <si>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</si>
  <si>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</si>
  <si>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</si>
  <si>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</si>
  <si>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</si>
  <si>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</si>
  <si>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</si>
  <si>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</si>
  <si>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</si>
  <si>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</si>
  <si>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</si>
  <si>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</si>
  <si>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</si>
  <si>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</si>
  <si>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</si>
  <si>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</si>
  <si>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</si>
  <si>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</si>
  <si>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</si>
  <si>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</si>
  <si>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</si>
  <si>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</si>
  <si>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</si>
  <si>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</si>
  <si>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</si>
  <si>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</si>
  <si>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</si>
  <si>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</si>
  <si>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27/11/20 - VENCIMENTO 04/12/20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</si>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</sst>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65684</v>
      </c>
      <c r="C7" s="10">
        <f>C8+C11</f>
        <v>85038</v>
      </c>
      <c r="D7" s="10">
        <f aca="true" t="shared" si="0" ref="D7:K7">D8+D11</f>
        <v>233635</v>
      </c>
      <c r="E7" s="10">
        <f t="shared" si="0"/>
        <v>212068</v>
      </c>
      <c r="F7" s="10">
        <f t="shared" si="0"/>
        <v>222714</v>
      </c>
      <c r="G7" s="10">
        <f t="shared" si="0"/>
        <v>108706</v>
      </c>
      <c r="H7" s="10">
        <f t="shared" si="0"/>
        <v>56163</v>
      </c>
      <c r="I7" s="10">
        <f t="shared" si="0"/>
        <v>99824</v>
      </c>
      <c r="J7" s="10">
        <f t="shared" si="0"/>
        <v>79048</v>
      </c>
      <c r="K7" s="10">
        <f t="shared" si="0"/>
        <v>169226</v>
      </c>
      <c r="L7" s="10">
        <f>SUM(B7:K7)</f>
        <v>1332106</v>
      </c>
      <c r="M7" s="11"/>
    </row>
    <row r="8" spans="1:13" ht="17.25" customHeight="1">
      <c r="A8" s="12" t="s">
        <v>18</v>
      </c>
      <c r="B8" s="13">
        <f>B9+B10</f>
        <v>5057</v>
      </c>
      <c r="C8" s="13">
        <f aca="true" t="shared" si="1" ref="C8:K8">C9+C10</f>
        <v>6373</v>
      </c>
      <c r="D8" s="13">
        <f t="shared" si="1"/>
        <v>17756</v>
      </c>
      <c r="E8" s="13">
        <f t="shared" si="1"/>
        <v>14922</v>
      </c>
      <c r="F8" s="13">
        <f t="shared" si="1"/>
        <v>14266</v>
      </c>
      <c r="G8" s="13">
        <f t="shared" si="1"/>
        <v>8385</v>
      </c>
      <c r="H8" s="13">
        <f t="shared" si="1"/>
        <v>3883</v>
      </c>
      <c r="I8" s="13">
        <f t="shared" si="1"/>
        <v>5267</v>
      </c>
      <c r="J8" s="13">
        <f t="shared" si="1"/>
        <v>4806</v>
      </c>
      <c r="K8" s="13">
        <f t="shared" si="1"/>
        <v>11145</v>
      </c>
      <c r="L8" s="13">
        <f>SUM(B8:K8)</f>
        <v>91860</v>
      </c>
      <c r="M8"/>
    </row>
    <row r="9" spans="1:13" ht="17.25" customHeight="1">
      <c r="A9" s="14" t="s">
        <v>19</v>
      </c>
      <c r="B9" s="15">
        <v>5057</v>
      </c>
      <c r="C9" s="15">
        <v>6373</v>
      </c>
      <c r="D9" s="15">
        <v>17756</v>
      </c>
      <c r="E9" s="15">
        <v>14922</v>
      </c>
      <c r="F9" s="15">
        <v>14266</v>
      </c>
      <c r="G9" s="15">
        <v>8385</v>
      </c>
      <c r="H9" s="15">
        <v>3883</v>
      </c>
      <c r="I9" s="15">
        <v>5267</v>
      </c>
      <c r="J9" s="15">
        <v>4806</v>
      </c>
      <c r="K9" s="15">
        <v>11145</v>
      </c>
      <c r="L9" s="13">
        <f>SUM(B9:K9)</f>
        <v>91860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60627</v>
      </c>
      <c r="C11" s="15">
        <v>78665</v>
      </c>
      <c r="D11" s="15">
        <v>215879</v>
      </c>
      <c r="E11" s="15">
        <v>197146</v>
      </c>
      <c r="F11" s="15">
        <v>208448</v>
      </c>
      <c r="G11" s="15">
        <v>100321</v>
      </c>
      <c r="H11" s="15">
        <v>52280</v>
      </c>
      <c r="I11" s="15">
        <v>94557</v>
      </c>
      <c r="J11" s="15">
        <v>74242</v>
      </c>
      <c r="K11" s="15">
        <v>158081</v>
      </c>
      <c r="L11" s="13">
        <f>SUM(B11:K11)</f>
        <v>1240246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1.212274788260382</v>
      </c>
      <c r="C15" s="22">
        <v>1.385882610594142</v>
      </c>
      <c r="D15" s="22">
        <v>1.3951643584614</v>
      </c>
      <c r="E15" s="22">
        <v>1.225700608273529</v>
      </c>
      <c r="F15" s="22">
        <v>1.389726871008113</v>
      </c>
      <c r="G15" s="22">
        <v>1.446658554390448</v>
      </c>
      <c r="H15" s="22">
        <v>1.433757906719842</v>
      </c>
      <c r="I15" s="22">
        <v>1.340672681820786</v>
      </c>
      <c r="J15" s="22">
        <v>1.759717688397828</v>
      </c>
      <c r="K15" s="22">
        <v>1.235378055373768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449726.55999999994</v>
      </c>
      <c r="C17" s="25">
        <f aca="true" t="shared" si="2" ref="C17:K17">C18+C19+C20+C21+C22+C23+C24</f>
        <v>361065.81</v>
      </c>
      <c r="D17" s="25">
        <f t="shared" si="2"/>
        <v>1193004.39</v>
      </c>
      <c r="E17" s="25">
        <f t="shared" si="2"/>
        <v>958714.1699999999</v>
      </c>
      <c r="F17" s="25">
        <f t="shared" si="2"/>
        <v>1017648.7600000001</v>
      </c>
      <c r="G17" s="25">
        <f t="shared" si="2"/>
        <v>571958.7000000001</v>
      </c>
      <c r="H17" s="25">
        <f t="shared" si="2"/>
        <v>324712.62999999995</v>
      </c>
      <c r="I17" s="25">
        <f t="shared" si="2"/>
        <v>437274.98</v>
      </c>
      <c r="J17" s="25">
        <f t="shared" si="2"/>
        <v>495389.04</v>
      </c>
      <c r="K17" s="25">
        <f t="shared" si="2"/>
        <v>606168.02</v>
      </c>
      <c r="L17" s="25">
        <f>L18+L19+L20+L21+L22+L23+L24</f>
        <v>6415663.06</v>
      </c>
      <c r="M17"/>
    </row>
    <row r="18" spans="1:13" ht="17.25" customHeight="1">
      <c r="A18" s="26" t="s">
        <v>24</v>
      </c>
      <c r="B18" s="33">
        <f aca="true" t="shared" si="3" ref="B18:K18">ROUND(B13*B7,2)</f>
        <v>378096.81</v>
      </c>
      <c r="C18" s="33">
        <f t="shared" si="3"/>
        <v>263753.86</v>
      </c>
      <c r="D18" s="33">
        <f t="shared" si="3"/>
        <v>863000.96</v>
      </c>
      <c r="E18" s="33">
        <f t="shared" si="3"/>
        <v>792201.22</v>
      </c>
      <c r="F18" s="33">
        <f t="shared" si="3"/>
        <v>736470.66</v>
      </c>
      <c r="G18" s="33">
        <f t="shared" si="3"/>
        <v>395004.99</v>
      </c>
      <c r="H18" s="33">
        <f t="shared" si="3"/>
        <v>224854.19</v>
      </c>
      <c r="I18" s="33">
        <f t="shared" si="3"/>
        <v>331944.75</v>
      </c>
      <c r="J18" s="33">
        <f t="shared" si="3"/>
        <v>283023.46</v>
      </c>
      <c r="K18" s="33">
        <f t="shared" si="3"/>
        <v>494698.37</v>
      </c>
      <c r="L18" s="33">
        <f aca="true" t="shared" si="4" ref="L18:L24">SUM(B18:K18)</f>
        <v>4763049.2700000005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80260.42</v>
      </c>
      <c r="C19" s="33">
        <f t="shared" si="5"/>
        <v>101778.03</v>
      </c>
      <c r="D19" s="33">
        <f t="shared" si="5"/>
        <v>341027.22</v>
      </c>
      <c r="E19" s="33">
        <f t="shared" si="5"/>
        <v>178800.3</v>
      </c>
      <c r="F19" s="33">
        <f t="shared" si="5"/>
        <v>287022.41</v>
      </c>
      <c r="G19" s="33">
        <f t="shared" si="5"/>
        <v>176432.36</v>
      </c>
      <c r="H19" s="33">
        <f t="shared" si="5"/>
        <v>97532.28</v>
      </c>
      <c r="I19" s="33">
        <f t="shared" si="5"/>
        <v>113084.51</v>
      </c>
      <c r="J19" s="33">
        <f t="shared" si="5"/>
        <v>215017.93</v>
      </c>
      <c r="K19" s="33">
        <f t="shared" si="5"/>
        <v>116441.14</v>
      </c>
      <c r="L19" s="33">
        <f t="shared" si="4"/>
        <v>1707396.5999999996</v>
      </c>
      <c r="M19"/>
    </row>
    <row r="20" spans="1:13" ht="17.25" customHeight="1">
      <c r="A20" s="27" t="s">
        <v>26</v>
      </c>
      <c r="B20" s="33">
        <v>1679.04</v>
      </c>
      <c r="C20" s="33">
        <v>5389.45</v>
      </c>
      <c r="D20" s="33">
        <v>25859.75</v>
      </c>
      <c r="E20" s="33">
        <v>16475.07</v>
      </c>
      <c r="F20" s="33">
        <v>26141.05</v>
      </c>
      <c r="G20" s="33">
        <v>16778.05</v>
      </c>
      <c r="H20" s="33">
        <v>11077.37</v>
      </c>
      <c r="I20" s="33">
        <v>4425.49</v>
      </c>
      <c r="J20" s="33">
        <v>9639.67</v>
      </c>
      <c r="K20" s="33">
        <v>13732.12</v>
      </c>
      <c r="L20" s="33">
        <f t="shared" si="4"/>
        <v>131197.06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-120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-228</v>
      </c>
      <c r="J23" s="33">
        <v>0</v>
      </c>
      <c r="K23" s="33">
        <v>0</v>
      </c>
      <c r="L23" s="33">
        <f t="shared" si="4"/>
        <v>-348</v>
      </c>
      <c r="M23"/>
    </row>
    <row r="24" spans="1:13" ht="17.25" customHeight="1">
      <c r="A24" s="27" t="s">
        <v>74</v>
      </c>
      <c r="B24" s="33">
        <v>-11557.7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-13319.76</v>
      </c>
      <c r="J24" s="33">
        <v>-15028</v>
      </c>
      <c r="K24" s="33">
        <v>-20071.6</v>
      </c>
      <c r="L24" s="33">
        <f t="shared" si="4"/>
        <v>-200679.76000000004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-42386.25</v>
      </c>
      <c r="C27" s="33">
        <f t="shared" si="6"/>
        <v>-28041.2</v>
      </c>
      <c r="D27" s="33">
        <f t="shared" si="6"/>
        <v>-78126.4</v>
      </c>
      <c r="E27" s="33">
        <f t="shared" si="6"/>
        <v>-70249.3</v>
      </c>
      <c r="F27" s="33">
        <f t="shared" si="6"/>
        <v>-62770.4</v>
      </c>
      <c r="G27" s="33">
        <f t="shared" si="6"/>
        <v>-36894</v>
      </c>
      <c r="H27" s="33">
        <f t="shared" si="6"/>
        <v>-24978.06</v>
      </c>
      <c r="I27" s="33">
        <f t="shared" si="6"/>
        <v>-36155.56</v>
      </c>
      <c r="J27" s="33">
        <f t="shared" si="6"/>
        <v>-21146.4</v>
      </c>
      <c r="K27" s="33">
        <f t="shared" si="6"/>
        <v>-49038</v>
      </c>
      <c r="L27" s="33">
        <f aca="true" t="shared" si="7" ref="L27:L33">SUM(B27:K27)</f>
        <v>-449785.57</v>
      </c>
      <c r="M27"/>
    </row>
    <row r="28" spans="1:13" ht="18.75" customHeight="1">
      <c r="A28" s="27" t="s">
        <v>30</v>
      </c>
      <c r="B28" s="33">
        <f>B29+B30+B31+B32</f>
        <v>-22250.8</v>
      </c>
      <c r="C28" s="33">
        <f aca="true" t="shared" si="8" ref="C28:K28">C29+C30+C31+C32</f>
        <v>-28041.2</v>
      </c>
      <c r="D28" s="33">
        <f t="shared" si="8"/>
        <v>-78126.4</v>
      </c>
      <c r="E28" s="33">
        <f t="shared" si="8"/>
        <v>-65656.8</v>
      </c>
      <c r="F28" s="33">
        <f t="shared" si="8"/>
        <v>-62770.4</v>
      </c>
      <c r="G28" s="33">
        <f t="shared" si="8"/>
        <v>-36894</v>
      </c>
      <c r="H28" s="33">
        <f t="shared" si="8"/>
        <v>-17085.2</v>
      </c>
      <c r="I28" s="33">
        <f t="shared" si="8"/>
        <v>-36155.56</v>
      </c>
      <c r="J28" s="33">
        <f t="shared" si="8"/>
        <v>-21146.4</v>
      </c>
      <c r="K28" s="33">
        <f t="shared" si="8"/>
        <v>-49038</v>
      </c>
      <c r="L28" s="33">
        <f t="shared" si="7"/>
        <v>-417164.76</v>
      </c>
      <c r="M28"/>
    </row>
    <row r="29" spans="1:13" s="36" customFormat="1" ht="18.75" customHeight="1">
      <c r="A29" s="34" t="s">
        <v>58</v>
      </c>
      <c r="B29" s="33">
        <f>-ROUND((B9)*$E$3,2)</f>
        <v>-22250.8</v>
      </c>
      <c r="C29" s="33">
        <f aca="true" t="shared" si="9" ref="C29:K29">-ROUND((C9)*$E$3,2)</f>
        <v>-28041.2</v>
      </c>
      <c r="D29" s="33">
        <f t="shared" si="9"/>
        <v>-78126.4</v>
      </c>
      <c r="E29" s="33">
        <f t="shared" si="9"/>
        <v>-65656.8</v>
      </c>
      <c r="F29" s="33">
        <f t="shared" si="9"/>
        <v>-62770.4</v>
      </c>
      <c r="G29" s="33">
        <f t="shared" si="9"/>
        <v>-36894</v>
      </c>
      <c r="H29" s="33">
        <f t="shared" si="9"/>
        <v>-17085.2</v>
      </c>
      <c r="I29" s="33">
        <f t="shared" si="9"/>
        <v>-23174.8</v>
      </c>
      <c r="J29" s="33">
        <f t="shared" si="9"/>
        <v>-21146.4</v>
      </c>
      <c r="K29" s="33">
        <f t="shared" si="9"/>
        <v>-49038</v>
      </c>
      <c r="L29" s="33">
        <f t="shared" si="7"/>
        <v>-404184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-12975.13</v>
      </c>
      <c r="J32" s="17">
        <v>0</v>
      </c>
      <c r="K32" s="17">
        <v>0</v>
      </c>
      <c r="L32" s="33">
        <f t="shared" si="7"/>
        <v>-12975.13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407340.30999999994</v>
      </c>
      <c r="C48" s="41">
        <f aca="true" t="shared" si="12" ref="C48:K48">IF(C17+C27+C40+C49&lt;0,0,C17+C27+C49)</f>
        <v>333024.61</v>
      </c>
      <c r="D48" s="41">
        <f t="shared" si="12"/>
        <v>1114877.99</v>
      </c>
      <c r="E48" s="41">
        <f t="shared" si="12"/>
        <v>888464.8699999999</v>
      </c>
      <c r="F48" s="41">
        <f t="shared" si="12"/>
        <v>954878.3600000001</v>
      </c>
      <c r="G48" s="41">
        <f t="shared" si="12"/>
        <v>535064.7000000001</v>
      </c>
      <c r="H48" s="41">
        <f t="shared" si="12"/>
        <v>299734.56999999995</v>
      </c>
      <c r="I48" s="41">
        <f t="shared" si="12"/>
        <v>401119.42</v>
      </c>
      <c r="J48" s="41">
        <f t="shared" si="12"/>
        <v>474242.63999999996</v>
      </c>
      <c r="K48" s="41">
        <f t="shared" si="12"/>
        <v>557130.02</v>
      </c>
      <c r="L48" s="42">
        <f>SUM(B48:K48)</f>
        <v>5965877.49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407340.31</v>
      </c>
      <c r="C54" s="41">
        <f aca="true" t="shared" si="14" ref="C54:J54">SUM(C55:C66)</f>
        <v>333024.61</v>
      </c>
      <c r="D54" s="41">
        <f t="shared" si="14"/>
        <v>1114877.99</v>
      </c>
      <c r="E54" s="41">
        <f t="shared" si="14"/>
        <v>888464.86</v>
      </c>
      <c r="F54" s="41">
        <f t="shared" si="14"/>
        <v>954878.35</v>
      </c>
      <c r="G54" s="41">
        <f t="shared" si="14"/>
        <v>535064.7</v>
      </c>
      <c r="H54" s="41">
        <f t="shared" si="14"/>
        <v>299734.57</v>
      </c>
      <c r="I54" s="41">
        <f>SUM(I55:I69)</f>
        <v>401119.42</v>
      </c>
      <c r="J54" s="41">
        <f t="shared" si="14"/>
        <v>474242.63999999996</v>
      </c>
      <c r="K54" s="41">
        <f>SUM(K55:K68)</f>
        <v>557130.01</v>
      </c>
      <c r="L54" s="46">
        <f>SUM(B54:K54)</f>
        <v>5965877.46</v>
      </c>
      <c r="M54" s="40"/>
    </row>
    <row r="55" spans="1:13" ht="18.75" customHeight="1">
      <c r="A55" s="47" t="s">
        <v>51</v>
      </c>
      <c r="B55" s="48">
        <v>407340.31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407340.31</v>
      </c>
      <c r="M55" s="40"/>
    </row>
    <row r="56" spans="1:12" ht="18.75" customHeight="1">
      <c r="A56" s="47" t="s">
        <v>61</v>
      </c>
      <c r="B56" s="17">
        <v>0</v>
      </c>
      <c r="C56" s="48">
        <v>290897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290897</v>
      </c>
    </row>
    <row r="57" spans="1:12" ht="18.75" customHeight="1">
      <c r="A57" s="47" t="s">
        <v>62</v>
      </c>
      <c r="B57" s="17">
        <v>0</v>
      </c>
      <c r="C57" s="48">
        <v>42127.61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42127.61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1114877.99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1114877.99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888464.86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888464.86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954878.35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954878.35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535064.7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535064.7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299734.57</v>
      </c>
      <c r="I62" s="17">
        <v>0</v>
      </c>
      <c r="J62" s="17">
        <v>0</v>
      </c>
      <c r="K62" s="17">
        <v>0</v>
      </c>
      <c r="L62" s="46">
        <f t="shared" si="15"/>
        <v>299734.57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474242.63999999996</v>
      </c>
      <c r="K64" s="17">
        <v>0</v>
      </c>
      <c r="L64" s="46">
        <f t="shared" si="15"/>
        <v>474242.63999999996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303858.71</v>
      </c>
      <c r="L65" s="46">
        <f t="shared" si="15"/>
        <v>303858.71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253271.3</v>
      </c>
      <c r="L66" s="46">
        <f t="shared" si="15"/>
        <v>253271.3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401119.42</v>
      </c>
      <c r="J69" s="53">
        <v>0</v>
      </c>
      <c r="K69" s="53">
        <v>0</v>
      </c>
      <c r="L69" s="51">
        <f>SUM(B69:K69)</f>
        <v>401119.42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2020-12-03T19:54:21Z</dcterms:modified>
  <cp:category/>
  <cp:version/>
  <cp:contentType/>
  <cp:contentStatus/>
</cp:coreProperties>
</file>