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<sst xmlns="http://schemas.openxmlformats.org/spreadsheetml/2006/main" count="80" uniqueCount="79">
  <si>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</si>
  <si>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</si>
  <si>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</si>
  <si>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</si>
  <si>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</si>
  <si>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</si>
  <si>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</si>
  <si>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</si>
  <si>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</si>
  <si>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</si>
  <si>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</si>
  <si>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</si>
  <si>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</si>
  <si>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</si>
  <si>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</si>
  <si>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</si>
  <si>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</si>
  <si>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</si>
  <si>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</si>
  <si>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</si>
  <si>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</si>
  <si>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</si>
  <si>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</si>
  <si>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</si>
  <si>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</si>
  <si>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</si>
  <si>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</si>
  <si>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</si>
  <si>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</si>
  <si>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</si>
  <si>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</si>
  <si>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</si>
  <si>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</si>
  <si>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</si>
  <si>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</si>
  <si>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</si>
  <si>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</si>
  <si>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</si>
  <si>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</si>
  <si>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</si>
  <si>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</si>
  <si>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</si>
  <si>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</si>
  <si>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</si>
  <si>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</si>
  <si>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</si>
  <si>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</si>
  <si>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</si>
  <si>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</si>
  <si>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</si>
  <si>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</si>
  <si>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</si>
  <si>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</si>
  <si>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</si>
  <si>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</si>
  <si>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</si>
  <si>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</si>
  <si>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</si>
  <si>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</si>
  <si>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</si>
  <si>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</si>
  <si>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</si>
  <si>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</si>
  <si>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</si>
  <si>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</si>
  <si>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</si>
  <si>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</si>
  <si>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</si>
  <si>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</si>
  <si>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</si>
  <si>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</si>
  <si>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</si>
  <si>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</si>
  <si>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</si>
  <si>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</si>
  <si>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25/11/20 - VENCIMENTO 02/12/20</t>
  </si>
  <si>
    <t>7.15. Consórcio KBPX</t>
  </si>
  <si>
    <t>5.3. Revisão de Remuneração pelo Transporte Coletivo ¹</t>
  </si>
  <si>
    <t>¹ Revisões de acordo com as portarias SMT.GAB 081 e 087/20, operação de 02/07 e 12 e 19/08 (AR6).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</si>
</sst>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65241</v>
      </c>
      <c r="C7" s="10">
        <f>C8+C11</f>
        <v>82675</v>
      </c>
      <c r="D7" s="10">
        <f aca="true" t="shared" si="0" ref="D7:K7">D8+D11</f>
        <v>228189</v>
      </c>
      <c r="E7" s="10">
        <f t="shared" si="0"/>
        <v>208437</v>
      </c>
      <c r="F7" s="10">
        <f t="shared" si="0"/>
        <v>218152</v>
      </c>
      <c r="G7" s="10">
        <f t="shared" si="0"/>
        <v>108420</v>
      </c>
      <c r="H7" s="10">
        <f t="shared" si="0"/>
        <v>56530</v>
      </c>
      <c r="I7" s="10">
        <f t="shared" si="0"/>
        <v>98574</v>
      </c>
      <c r="J7" s="10">
        <f t="shared" si="0"/>
        <v>79318</v>
      </c>
      <c r="K7" s="10">
        <f t="shared" si="0"/>
        <v>165605</v>
      </c>
      <c r="L7" s="10">
        <f>SUM(B7:K7)</f>
        <v>1311141</v>
      </c>
      <c r="M7" s="11"/>
    </row>
    <row r="8" spans="1:13" ht="17.25" customHeight="1">
      <c r="A8" s="12" t="s">
        <v>18</v>
      </c>
      <c r="B8" s="13">
        <f>B9+B10</f>
        <v>4659</v>
      </c>
      <c r="C8" s="13">
        <f aca="true" t="shared" si="1" ref="C8:K8">C9+C10</f>
        <v>5513</v>
      </c>
      <c r="D8" s="13">
        <f t="shared" si="1"/>
        <v>15705</v>
      </c>
      <c r="E8" s="13">
        <f t="shared" si="1"/>
        <v>13360</v>
      </c>
      <c r="F8" s="13">
        <f t="shared" si="1"/>
        <v>12659</v>
      </c>
      <c r="G8" s="13">
        <f t="shared" si="1"/>
        <v>8051</v>
      </c>
      <c r="H8" s="13">
        <f t="shared" si="1"/>
        <v>3517</v>
      </c>
      <c r="I8" s="13">
        <f t="shared" si="1"/>
        <v>4759</v>
      </c>
      <c r="J8" s="13">
        <f t="shared" si="1"/>
        <v>4479</v>
      </c>
      <c r="K8" s="13">
        <f t="shared" si="1"/>
        <v>9920</v>
      </c>
      <c r="L8" s="13">
        <f>SUM(B8:K8)</f>
        <v>82622</v>
      </c>
      <c r="M8"/>
    </row>
    <row r="9" spans="1:13" ht="17.25" customHeight="1">
      <c r="A9" s="14" t="s">
        <v>19</v>
      </c>
      <c r="B9" s="15">
        <v>4656</v>
      </c>
      <c r="C9" s="15">
        <v>5513</v>
      </c>
      <c r="D9" s="15">
        <v>15705</v>
      </c>
      <c r="E9" s="15">
        <v>13360</v>
      </c>
      <c r="F9" s="15">
        <v>12659</v>
      </c>
      <c r="G9" s="15">
        <v>8051</v>
      </c>
      <c r="H9" s="15">
        <v>3517</v>
      </c>
      <c r="I9" s="15">
        <v>4759</v>
      </c>
      <c r="J9" s="15">
        <v>4479</v>
      </c>
      <c r="K9" s="15">
        <v>9920</v>
      </c>
      <c r="L9" s="13">
        <f>SUM(B9:K9)</f>
        <v>82619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60582</v>
      </c>
      <c r="C11" s="15">
        <v>77162</v>
      </c>
      <c r="D11" s="15">
        <v>212484</v>
      </c>
      <c r="E11" s="15">
        <v>195077</v>
      </c>
      <c r="F11" s="15">
        <v>205493</v>
      </c>
      <c r="G11" s="15">
        <v>100369</v>
      </c>
      <c r="H11" s="15">
        <v>53013</v>
      </c>
      <c r="I11" s="15">
        <v>93815</v>
      </c>
      <c r="J11" s="15">
        <v>74839</v>
      </c>
      <c r="K11" s="15">
        <v>155685</v>
      </c>
      <c r="L11" s="13">
        <f>SUM(B11:K11)</f>
        <v>1228519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1.238384310684529</v>
      </c>
      <c r="C15" s="22">
        <v>1.453523872022764</v>
      </c>
      <c r="D15" s="22">
        <v>1.456753873726061</v>
      </c>
      <c r="E15" s="22">
        <v>1.266362543094642</v>
      </c>
      <c r="F15" s="22">
        <v>1.46474457044886</v>
      </c>
      <c r="G15" s="22">
        <v>1.469242247374656</v>
      </c>
      <c r="H15" s="22">
        <v>1.466525201221639</v>
      </c>
      <c r="I15" s="22">
        <v>1.382131090423418</v>
      </c>
      <c r="J15" s="22">
        <v>1.773499164516047</v>
      </c>
      <c r="K15" s="22">
        <v>1.291082058056644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456622.03</v>
      </c>
      <c r="C17" s="25">
        <f aca="true" t="shared" si="2" ref="C17:K17">C18+C19+C20+C21+C22+C23+C24</f>
        <v>368034.38999999996</v>
      </c>
      <c r="D17" s="25">
        <f t="shared" si="2"/>
        <v>1215703.41</v>
      </c>
      <c r="E17" s="25">
        <f t="shared" si="2"/>
        <v>974538.41</v>
      </c>
      <c r="F17" s="25">
        <f t="shared" si="2"/>
        <v>1050899.16</v>
      </c>
      <c r="G17" s="25">
        <f t="shared" si="2"/>
        <v>578956.96</v>
      </c>
      <c r="H17" s="25">
        <f t="shared" si="2"/>
        <v>334143.23</v>
      </c>
      <c r="I17" s="25">
        <f t="shared" si="2"/>
        <v>445333.47</v>
      </c>
      <c r="J17" s="25">
        <f t="shared" si="2"/>
        <v>500259.0999999999</v>
      </c>
      <c r="K17" s="25">
        <f t="shared" si="2"/>
        <v>619795.35</v>
      </c>
      <c r="L17" s="25">
        <f>L18+L19+L20+L21+L22+L23+L24</f>
        <v>6544285.51</v>
      </c>
      <c r="M17"/>
    </row>
    <row r="18" spans="1:13" ht="17.25" customHeight="1">
      <c r="A18" s="26" t="s">
        <v>24</v>
      </c>
      <c r="B18" s="33">
        <f aca="true" t="shared" si="3" ref="B18:K18">ROUND(B13*B7,2)</f>
        <v>375546.77</v>
      </c>
      <c r="C18" s="33">
        <f t="shared" si="3"/>
        <v>256424.78</v>
      </c>
      <c r="D18" s="33">
        <f t="shared" si="3"/>
        <v>842884.53</v>
      </c>
      <c r="E18" s="33">
        <f t="shared" si="3"/>
        <v>778637.26</v>
      </c>
      <c r="F18" s="33">
        <f t="shared" si="3"/>
        <v>721385.03</v>
      </c>
      <c r="G18" s="33">
        <f t="shared" si="3"/>
        <v>393965.75</v>
      </c>
      <c r="H18" s="33">
        <f t="shared" si="3"/>
        <v>226323.51</v>
      </c>
      <c r="I18" s="33">
        <f t="shared" si="3"/>
        <v>327788.12</v>
      </c>
      <c r="J18" s="33">
        <f t="shared" si="3"/>
        <v>283990.17</v>
      </c>
      <c r="K18" s="33">
        <f t="shared" si="3"/>
        <v>484113.1</v>
      </c>
      <c r="L18" s="33">
        <f aca="true" t="shared" si="4" ref="L18:L24">SUM(B18:K18)</f>
        <v>4691059.02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89524.46</v>
      </c>
      <c r="C19" s="33">
        <f t="shared" si="5"/>
        <v>116294.76</v>
      </c>
      <c r="D19" s="33">
        <f t="shared" si="5"/>
        <v>384990.77</v>
      </c>
      <c r="E19" s="33">
        <f t="shared" si="5"/>
        <v>207399.8</v>
      </c>
      <c r="F19" s="33">
        <f t="shared" si="5"/>
        <v>335259.78</v>
      </c>
      <c r="G19" s="33">
        <f t="shared" si="5"/>
        <v>184865.37</v>
      </c>
      <c r="H19" s="33">
        <f t="shared" si="5"/>
        <v>105585.62</v>
      </c>
      <c r="I19" s="33">
        <f t="shared" si="5"/>
        <v>125258.03</v>
      </c>
      <c r="J19" s="33">
        <f t="shared" si="5"/>
        <v>219666.16</v>
      </c>
      <c r="K19" s="33">
        <f t="shared" si="5"/>
        <v>140916.64</v>
      </c>
      <c r="L19" s="33">
        <f t="shared" si="4"/>
        <v>1909761.3900000001</v>
      </c>
      <c r="M19"/>
    </row>
    <row r="20" spans="1:13" ht="17.25" customHeight="1">
      <c r="A20" s="27" t="s">
        <v>26</v>
      </c>
      <c r="B20" s="33">
        <v>1810.48</v>
      </c>
      <c r="C20" s="33">
        <v>5170.38</v>
      </c>
      <c r="D20" s="33">
        <v>24711.65</v>
      </c>
      <c r="E20" s="33">
        <v>17263.77</v>
      </c>
      <c r="F20" s="33">
        <v>26239.71</v>
      </c>
      <c r="G20" s="33">
        <v>16484</v>
      </c>
      <c r="H20" s="33">
        <v>10985.31</v>
      </c>
      <c r="I20" s="33">
        <v>4425.48</v>
      </c>
      <c r="J20" s="33">
        <v>8894.79</v>
      </c>
      <c r="K20" s="33">
        <v>13469.22</v>
      </c>
      <c r="L20" s="33">
        <f t="shared" si="4"/>
        <v>129454.78999999998</v>
      </c>
      <c r="M20"/>
    </row>
    <row r="21" spans="1:13" ht="17.25" customHeight="1">
      <c r="A21" s="27" t="s">
        <v>27</v>
      </c>
      <c r="B21" s="33">
        <v>1367.99</v>
      </c>
      <c r="C21" s="29">
        <v>1367.99</v>
      </c>
      <c r="D21" s="29">
        <v>2735.98</v>
      </c>
      <c r="E21" s="29">
        <v>1367.99</v>
      </c>
      <c r="F21" s="33">
        <v>1367.99</v>
      </c>
      <c r="G21" s="29">
        <v>0</v>
      </c>
      <c r="H21" s="33">
        <v>1367.99</v>
      </c>
      <c r="I21" s="29">
        <v>1367.99</v>
      </c>
      <c r="J21" s="29">
        <v>2735.98</v>
      </c>
      <c r="K21" s="29">
        <v>1367.99</v>
      </c>
      <c r="L21" s="33">
        <f t="shared" si="4"/>
        <v>15047.89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-247.26</v>
      </c>
      <c r="H23" s="33">
        <v>0</v>
      </c>
      <c r="I23" s="33">
        <v>-114</v>
      </c>
      <c r="J23" s="33">
        <v>0</v>
      </c>
      <c r="K23" s="33">
        <v>0</v>
      </c>
      <c r="L23" s="33">
        <f t="shared" si="4"/>
        <v>-361.26</v>
      </c>
      <c r="M23"/>
    </row>
    <row r="24" spans="1:13" ht="17.25" customHeight="1">
      <c r="A24" s="27" t="s">
        <v>73</v>
      </c>
      <c r="B24" s="33">
        <v>-11627.67</v>
      </c>
      <c r="C24" s="33">
        <v>-11223.52</v>
      </c>
      <c r="D24" s="33">
        <v>-39619.52</v>
      </c>
      <c r="E24" s="33">
        <v>-30130.41</v>
      </c>
      <c r="F24" s="33">
        <v>-33353.35</v>
      </c>
      <c r="G24" s="33">
        <v>-16110.9</v>
      </c>
      <c r="H24" s="33">
        <v>-10119.2</v>
      </c>
      <c r="I24" s="33">
        <v>-13392.15</v>
      </c>
      <c r="J24" s="33">
        <v>-15028</v>
      </c>
      <c r="K24" s="33">
        <v>-20071.6</v>
      </c>
      <c r="L24" s="33">
        <f t="shared" si="4"/>
        <v>-200676.32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-40621.850000000006</v>
      </c>
      <c r="C27" s="33">
        <f t="shared" si="6"/>
        <v>-24257.2</v>
      </c>
      <c r="D27" s="33">
        <f t="shared" si="6"/>
        <v>-69102</v>
      </c>
      <c r="E27" s="33">
        <f t="shared" si="6"/>
        <v>-62859.68</v>
      </c>
      <c r="F27" s="33">
        <f t="shared" si="6"/>
        <v>-55699.6</v>
      </c>
      <c r="G27" s="33">
        <f t="shared" si="6"/>
        <v>-33348.61</v>
      </c>
      <c r="H27" s="33">
        <f t="shared" si="6"/>
        <v>-36426.3</v>
      </c>
      <c r="I27" s="33">
        <f t="shared" si="6"/>
        <v>-34477.74</v>
      </c>
      <c r="J27" s="33">
        <f t="shared" si="6"/>
        <v>-19707.6</v>
      </c>
      <c r="K27" s="33">
        <f t="shared" si="6"/>
        <v>-45544.02</v>
      </c>
      <c r="L27" s="33">
        <f aca="true" t="shared" si="7" ref="L27:L33">SUM(B27:K27)</f>
        <v>-422044.6</v>
      </c>
      <c r="M27"/>
    </row>
    <row r="28" spans="1:13" ht="18.75" customHeight="1">
      <c r="A28" s="27" t="s">
        <v>30</v>
      </c>
      <c r="B28" s="33">
        <f>B29+B30+B31+B32</f>
        <v>-20486.4</v>
      </c>
      <c r="C28" s="33">
        <f aca="true" t="shared" si="8" ref="C28:K28">C29+C30+C31+C32</f>
        <v>-24257.2</v>
      </c>
      <c r="D28" s="33">
        <f t="shared" si="8"/>
        <v>-69102</v>
      </c>
      <c r="E28" s="33">
        <f t="shared" si="8"/>
        <v>-58784</v>
      </c>
      <c r="F28" s="33">
        <f t="shared" si="8"/>
        <v>-55699.6</v>
      </c>
      <c r="G28" s="33">
        <f t="shared" si="8"/>
        <v>-35424.4</v>
      </c>
      <c r="H28" s="33">
        <f t="shared" si="8"/>
        <v>-15474.8</v>
      </c>
      <c r="I28" s="33">
        <f t="shared" si="8"/>
        <v>-34477.74</v>
      </c>
      <c r="J28" s="33">
        <f t="shared" si="8"/>
        <v>-19707.6</v>
      </c>
      <c r="K28" s="33">
        <f t="shared" si="8"/>
        <v>-43648</v>
      </c>
      <c r="L28" s="33">
        <f t="shared" si="7"/>
        <v>-377061.74</v>
      </c>
      <c r="M28"/>
    </row>
    <row r="29" spans="1:13" s="36" customFormat="1" ht="18.75" customHeight="1">
      <c r="A29" s="34" t="s">
        <v>57</v>
      </c>
      <c r="B29" s="33">
        <f>-ROUND((B9)*$E$3,2)</f>
        <v>-20486.4</v>
      </c>
      <c r="C29" s="33">
        <f aca="true" t="shared" si="9" ref="C29:K29">-ROUND((C9)*$E$3,2)</f>
        <v>-24257.2</v>
      </c>
      <c r="D29" s="33">
        <f t="shared" si="9"/>
        <v>-69102</v>
      </c>
      <c r="E29" s="33">
        <f t="shared" si="9"/>
        <v>-58784</v>
      </c>
      <c r="F29" s="33">
        <f t="shared" si="9"/>
        <v>-55699.6</v>
      </c>
      <c r="G29" s="33">
        <f t="shared" si="9"/>
        <v>-35424.4</v>
      </c>
      <c r="H29" s="33">
        <f t="shared" si="9"/>
        <v>-15474.8</v>
      </c>
      <c r="I29" s="33">
        <f t="shared" si="9"/>
        <v>-20939.6</v>
      </c>
      <c r="J29" s="33">
        <f t="shared" si="9"/>
        <v>-19707.6</v>
      </c>
      <c r="K29" s="33">
        <f t="shared" si="9"/>
        <v>-43648</v>
      </c>
      <c r="L29" s="33">
        <f t="shared" si="7"/>
        <v>-363523.6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-13538.14</v>
      </c>
      <c r="J32" s="17">
        <v>0</v>
      </c>
      <c r="K32" s="17">
        <v>0</v>
      </c>
      <c r="L32" s="33">
        <f t="shared" si="7"/>
        <v>-13538.14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-20135.45</v>
      </c>
      <c r="C33" s="38">
        <f t="shared" si="10"/>
        <v>0</v>
      </c>
      <c r="D33" s="38">
        <f t="shared" si="10"/>
        <v>0</v>
      </c>
      <c r="E33" s="38">
        <f t="shared" si="10"/>
        <v>-4592.5</v>
      </c>
      <c r="F33" s="38">
        <f t="shared" si="10"/>
        <v>0</v>
      </c>
      <c r="G33" s="38">
        <f t="shared" si="10"/>
        <v>0</v>
      </c>
      <c r="H33" s="38">
        <f t="shared" si="10"/>
        <v>-7892.86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-32620.81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-20135.45</v>
      </c>
      <c r="C35" s="17">
        <v>0</v>
      </c>
      <c r="D35" s="17">
        <v>0</v>
      </c>
      <c r="E35" s="33">
        <v>-4592.5</v>
      </c>
      <c r="F35" s="28">
        <v>0</v>
      </c>
      <c r="G35" s="28">
        <v>0</v>
      </c>
      <c r="H35" s="33">
        <v>-7892.86</v>
      </c>
      <c r="I35" s="17">
        <v>0</v>
      </c>
      <c r="J35" s="28">
        <v>0</v>
      </c>
      <c r="K35" s="17">
        <v>0</v>
      </c>
      <c r="L35" s="33">
        <f>SUM(B35:K35)</f>
        <v>-32620.81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77</v>
      </c>
      <c r="B46" s="17">
        <v>0</v>
      </c>
      <c r="C46" s="17">
        <v>0</v>
      </c>
      <c r="D46" s="17">
        <v>0</v>
      </c>
      <c r="E46" s="33">
        <v>516.82</v>
      </c>
      <c r="F46" s="17">
        <v>0</v>
      </c>
      <c r="G46" s="33">
        <v>2075.79</v>
      </c>
      <c r="H46" s="33">
        <v>-13058.64</v>
      </c>
      <c r="I46" s="17">
        <v>0</v>
      </c>
      <c r="J46" s="33">
        <v>0</v>
      </c>
      <c r="K46" s="33">
        <v>-1896.02</v>
      </c>
      <c r="L46" s="33">
        <f t="shared" si="11"/>
        <v>-12362.05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3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416000.18000000005</v>
      </c>
      <c r="C48" s="41">
        <f aca="true" t="shared" si="12" ref="C48:K48">IF(C17+C27+C40+C49&lt;0,0,C17+C27+C49)</f>
        <v>343777.18999999994</v>
      </c>
      <c r="D48" s="41">
        <f t="shared" si="12"/>
        <v>1146601.41</v>
      </c>
      <c r="E48" s="41">
        <f t="shared" si="12"/>
        <v>911678.73</v>
      </c>
      <c r="F48" s="41">
        <f t="shared" si="12"/>
        <v>995199.5599999999</v>
      </c>
      <c r="G48" s="41">
        <f t="shared" si="12"/>
        <v>545608.35</v>
      </c>
      <c r="H48" s="41">
        <f t="shared" si="12"/>
        <v>297716.93</v>
      </c>
      <c r="I48" s="41">
        <f t="shared" si="12"/>
        <v>410855.73</v>
      </c>
      <c r="J48" s="41">
        <f t="shared" si="12"/>
        <v>480551.49999999994</v>
      </c>
      <c r="K48" s="41">
        <f t="shared" si="12"/>
        <v>574251.33</v>
      </c>
      <c r="L48" s="42">
        <f>SUM(B48:K48)</f>
        <v>6122240.91</v>
      </c>
      <c r="M48" s="54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416000.18</v>
      </c>
      <c r="C54" s="41">
        <f aca="true" t="shared" si="14" ref="C54:J54">SUM(C55:C66)</f>
        <v>343777.19</v>
      </c>
      <c r="D54" s="41">
        <f t="shared" si="14"/>
        <v>1146601.41</v>
      </c>
      <c r="E54" s="41">
        <f t="shared" si="14"/>
        <v>911678.73</v>
      </c>
      <c r="F54" s="41">
        <f t="shared" si="14"/>
        <v>995199.56</v>
      </c>
      <c r="G54" s="41">
        <f t="shared" si="14"/>
        <v>545608.36</v>
      </c>
      <c r="H54" s="41">
        <f t="shared" si="14"/>
        <v>297716.92</v>
      </c>
      <c r="I54" s="41">
        <f>SUM(I55:I69)</f>
        <v>410855.73</v>
      </c>
      <c r="J54" s="41">
        <f t="shared" si="14"/>
        <v>480551.49999999994</v>
      </c>
      <c r="K54" s="41">
        <f>SUM(K55:K68)</f>
        <v>574251.3200000001</v>
      </c>
      <c r="L54" s="46">
        <f>SUM(B54:K54)</f>
        <v>6122240.9</v>
      </c>
      <c r="M54" s="40"/>
    </row>
    <row r="55" spans="1:13" ht="18.75" customHeight="1">
      <c r="A55" s="47" t="s">
        <v>50</v>
      </c>
      <c r="B55" s="48">
        <v>416000.18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416000.18</v>
      </c>
      <c r="M55" s="40"/>
    </row>
    <row r="56" spans="1:12" ht="18.75" customHeight="1">
      <c r="A56" s="47" t="s">
        <v>60</v>
      </c>
      <c r="B56" s="17">
        <v>0</v>
      </c>
      <c r="C56" s="48">
        <v>300289.38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300289.38</v>
      </c>
    </row>
    <row r="57" spans="1:12" ht="18.75" customHeight="1">
      <c r="A57" s="47" t="s">
        <v>61</v>
      </c>
      <c r="B57" s="17">
        <v>0</v>
      </c>
      <c r="C57" s="48">
        <v>43487.81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43487.81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1146601.41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1146601.41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911678.73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911678.73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995199.56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995199.56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545608.36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545608.36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297716.92</v>
      </c>
      <c r="I62" s="17">
        <v>0</v>
      </c>
      <c r="J62" s="17">
        <v>0</v>
      </c>
      <c r="K62" s="17">
        <v>0</v>
      </c>
      <c r="L62" s="46">
        <f t="shared" si="15"/>
        <v>297716.92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480551.49999999994</v>
      </c>
      <c r="K64" s="17">
        <v>0</v>
      </c>
      <c r="L64" s="46">
        <f t="shared" si="15"/>
        <v>480551.49999999994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313656.07</v>
      </c>
      <c r="L65" s="46">
        <f t="shared" si="15"/>
        <v>313656.07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260595.25</v>
      </c>
      <c r="L66" s="46">
        <f t="shared" si="15"/>
        <v>260595.25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76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410855.73</v>
      </c>
      <c r="J69" s="53">
        <v>0</v>
      </c>
      <c r="K69" s="53">
        <v>0</v>
      </c>
      <c r="L69" s="51">
        <f>SUM(B69:K69)</f>
        <v>410855.73</v>
      </c>
    </row>
    <row r="70" spans="1:12" ht="18" customHeight="1">
      <c r="A70" s="52" t="s">
        <v>78</v>
      </c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2020-12-01T20:18:48Z</dcterms:modified>
  <cp:category/>
  <cp:version/>
  <cp:contentType/>
  <cp:contentStatus/>
</cp:coreProperties>
</file>