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<sst xmlns="http://schemas.openxmlformats.org/spreadsheetml/2006/main" count="79" uniqueCount="78">
  <si>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</si>
  <si>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</si>
  <si>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</si>
  <si>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</si>
  <si>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</si>
  <si>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</si>
  <si>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</si>
  <si>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</si>
  <si>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</si>
  <si>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</si>
  <si>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</si>
  <si>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</si>
  <si>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</si>
  <si>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</si>
  <si>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</si>
  <si>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</si>
  <si>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</si>
  <si>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</si>
  <si>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</si>
  <si>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</si>
  <si>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</si>
  <si>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</si>
  <si>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</si>
  <si>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</si>
  <si>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</si>
  <si>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</si>
  <si>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</si>
  <si>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</si>
  <si>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</si>
  <si>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</si>
  <si>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</si>
  <si>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</si>
  <si>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</si>
  <si>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</si>
  <si>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</si>
  <si>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</si>
  <si>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</si>
  <si>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</si>
  <si>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</si>
  <si>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</si>
  <si>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</si>
  <si>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</si>
  <si>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</si>
  <si>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</si>
  <si>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</si>
  <si>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</si>
  <si>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</si>
  <si>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</si>
  <si>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</si>
  <si>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</si>
  <si>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</si>
  <si>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</si>
  <si>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</si>
  <si>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</si>
  <si>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</si>
  <si>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</si>
  <si>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</si>
  <si>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</si>
  <si>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</si>
  <si>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</si>
  <si>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</si>
  <si>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</si>
  <si>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</si>
  <si>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</si>
  <si>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</si>
  <si>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</si>
  <si>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</si>
  <si>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</si>
  <si>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</si>
  <si>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</si>
  <si>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</si>
  <si>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</si>
  <si>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</si>
  <si>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</si>
  <si>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</si>
  <si>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</si>
  <si>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24/11/20 - VENCIMENTO 01/12/20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</si>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</sst>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5" fillId="0" borderId="0" xfId="0" applyFont="1" applyAlignment="1">
      <alignment/>
    </xf>
    <xf numFmtId="164" fontId="34" fillId="0" borderId="14" xfId="53" applyFont="1" applyFill="1" applyBorder="1" applyAlignment="1">
      <alignment horizontal="center" vertical="center"/>
    </xf>
    <xf numFmtId="4" fontId="46" fillId="0" borderId="0" xfId="0" applyNumberFormat="1" applyFont="1" applyAlignment="1">
      <alignment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66183</v>
      </c>
      <c r="C7" s="10">
        <f>C8+C11</f>
        <v>81938</v>
      </c>
      <c r="D7" s="10">
        <f aca="true" t="shared" si="0" ref="D7:K7">D8+D11</f>
        <v>226208</v>
      </c>
      <c r="E7" s="10">
        <f t="shared" si="0"/>
        <v>205668</v>
      </c>
      <c r="F7" s="10">
        <f t="shared" si="0"/>
        <v>216443</v>
      </c>
      <c r="G7" s="10">
        <f t="shared" si="0"/>
        <v>106496</v>
      </c>
      <c r="H7" s="10">
        <f t="shared" si="0"/>
        <v>55058</v>
      </c>
      <c r="I7" s="10">
        <f t="shared" si="0"/>
        <v>97160</v>
      </c>
      <c r="J7" s="10">
        <f t="shared" si="0"/>
        <v>76959</v>
      </c>
      <c r="K7" s="10">
        <f t="shared" si="0"/>
        <v>163525</v>
      </c>
      <c r="L7" s="10">
        <f>SUM(B7:K7)</f>
        <v>1295638</v>
      </c>
      <c r="M7" s="11"/>
    </row>
    <row r="8" spans="1:13" ht="17.25" customHeight="1">
      <c r="A8" s="12" t="s">
        <v>18</v>
      </c>
      <c r="B8" s="13">
        <f>B9+B10</f>
        <v>4807</v>
      </c>
      <c r="C8" s="13">
        <f aca="true" t="shared" si="1" ref="C8:K8">C9+C10</f>
        <v>5753</v>
      </c>
      <c r="D8" s="13">
        <f t="shared" si="1"/>
        <v>15521</v>
      </c>
      <c r="E8" s="13">
        <f t="shared" si="1"/>
        <v>13378</v>
      </c>
      <c r="F8" s="13">
        <f t="shared" si="1"/>
        <v>12784</v>
      </c>
      <c r="G8" s="13">
        <f t="shared" si="1"/>
        <v>7604</v>
      </c>
      <c r="H8" s="13">
        <f t="shared" si="1"/>
        <v>3594</v>
      </c>
      <c r="I8" s="13">
        <f t="shared" si="1"/>
        <v>4853</v>
      </c>
      <c r="J8" s="13">
        <f t="shared" si="1"/>
        <v>4445</v>
      </c>
      <c r="K8" s="13">
        <f t="shared" si="1"/>
        <v>9934</v>
      </c>
      <c r="L8" s="13">
        <f>SUM(B8:K8)</f>
        <v>82673</v>
      </c>
      <c r="M8"/>
    </row>
    <row r="9" spans="1:13" ht="17.25" customHeight="1">
      <c r="A9" s="14" t="s">
        <v>19</v>
      </c>
      <c r="B9" s="15">
        <v>4805</v>
      </c>
      <c r="C9" s="15">
        <v>5753</v>
      </c>
      <c r="D9" s="15">
        <v>15521</v>
      </c>
      <c r="E9" s="15">
        <v>13378</v>
      </c>
      <c r="F9" s="15">
        <v>12784</v>
      </c>
      <c r="G9" s="15">
        <v>7604</v>
      </c>
      <c r="H9" s="15">
        <v>3594</v>
      </c>
      <c r="I9" s="15">
        <v>4853</v>
      </c>
      <c r="J9" s="15">
        <v>4445</v>
      </c>
      <c r="K9" s="15">
        <v>9934</v>
      </c>
      <c r="L9" s="13">
        <f>SUM(B9:K9)</f>
        <v>82671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61376</v>
      </c>
      <c r="C11" s="15">
        <v>76185</v>
      </c>
      <c r="D11" s="15">
        <v>210687</v>
      </c>
      <c r="E11" s="15">
        <v>192290</v>
      </c>
      <c r="F11" s="15">
        <v>203659</v>
      </c>
      <c r="G11" s="15">
        <v>98892</v>
      </c>
      <c r="H11" s="15">
        <v>51464</v>
      </c>
      <c r="I11" s="15">
        <v>92307</v>
      </c>
      <c r="J11" s="15">
        <v>72514</v>
      </c>
      <c r="K11" s="15">
        <v>153591</v>
      </c>
      <c r="L11" s="13">
        <f>SUM(B11:K11)</f>
        <v>1212965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1.234357138639467</v>
      </c>
      <c r="C15" s="22">
        <v>1.464123692953313</v>
      </c>
      <c r="D15" s="22">
        <v>1.467580171195402</v>
      </c>
      <c r="E15" s="22">
        <v>1.280266247011733</v>
      </c>
      <c r="F15" s="22">
        <v>1.474369970734883</v>
      </c>
      <c r="G15" s="22">
        <v>1.50348508322545</v>
      </c>
      <c r="H15" s="22">
        <v>1.500534204136154</v>
      </c>
      <c r="I15" s="22">
        <v>1.405399089537411</v>
      </c>
      <c r="J15" s="22">
        <v>1.813220520491957</v>
      </c>
      <c r="K15" s="22">
        <v>1.304028848400329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461713.79000000004</v>
      </c>
      <c r="C17" s="25">
        <f aca="true" t="shared" si="2" ref="C17:K17">C18+C19+C20+C21+C22+C23+C24</f>
        <v>367405.62</v>
      </c>
      <c r="D17" s="25">
        <f t="shared" si="2"/>
        <v>1213524.65</v>
      </c>
      <c r="E17" s="25">
        <f t="shared" si="2"/>
        <v>971508</v>
      </c>
      <c r="F17" s="25">
        <f t="shared" si="2"/>
        <v>1049633.23</v>
      </c>
      <c r="G17" s="25">
        <f t="shared" si="2"/>
        <v>582019.9</v>
      </c>
      <c r="H17" s="25">
        <f t="shared" si="2"/>
        <v>333168</v>
      </c>
      <c r="I17" s="25">
        <f t="shared" si="2"/>
        <v>446350.10000000003</v>
      </c>
      <c r="J17" s="25">
        <f t="shared" si="2"/>
        <v>496531.52</v>
      </c>
      <c r="K17" s="25">
        <f t="shared" si="2"/>
        <v>618419.63</v>
      </c>
      <c r="L17" s="25">
        <f>L18+L19+L20+L21+L22+L23+L24</f>
        <v>6540274.4399999995</v>
      </c>
      <c r="M17"/>
    </row>
    <row r="18" spans="1:13" ht="17.25" customHeight="1">
      <c r="A18" s="26" t="s">
        <v>24</v>
      </c>
      <c r="B18" s="33">
        <f aca="true" t="shared" si="3" ref="B18:K18">ROUND(B13*B7,2)</f>
        <v>380969.2</v>
      </c>
      <c r="C18" s="33">
        <f t="shared" si="3"/>
        <v>254138.9</v>
      </c>
      <c r="D18" s="33">
        <f t="shared" si="3"/>
        <v>835567.11</v>
      </c>
      <c r="E18" s="33">
        <f t="shared" si="3"/>
        <v>768293.38</v>
      </c>
      <c r="F18" s="33">
        <f t="shared" si="3"/>
        <v>715733.71</v>
      </c>
      <c r="G18" s="33">
        <f t="shared" si="3"/>
        <v>386974.52</v>
      </c>
      <c r="H18" s="33">
        <f t="shared" si="3"/>
        <v>220430.21</v>
      </c>
      <c r="I18" s="33">
        <f t="shared" si="3"/>
        <v>323086.15</v>
      </c>
      <c r="J18" s="33">
        <f t="shared" si="3"/>
        <v>275544</v>
      </c>
      <c r="K18" s="33">
        <f t="shared" si="3"/>
        <v>478032.63</v>
      </c>
      <c r="L18" s="33">
        <f aca="true" t="shared" si="4" ref="L18:L24">SUM(B18:K18)</f>
        <v>4638769.81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89282.85</v>
      </c>
      <c r="C19" s="33">
        <f t="shared" si="5"/>
        <v>117951.88</v>
      </c>
      <c r="D19" s="33">
        <f t="shared" si="5"/>
        <v>390694.61</v>
      </c>
      <c r="E19" s="33">
        <f t="shared" si="5"/>
        <v>215326.7</v>
      </c>
      <c r="F19" s="33">
        <f t="shared" si="5"/>
        <v>339522.58</v>
      </c>
      <c r="G19" s="33">
        <f t="shared" si="5"/>
        <v>194835.9</v>
      </c>
      <c r="H19" s="33">
        <f t="shared" si="5"/>
        <v>110332.86</v>
      </c>
      <c r="I19" s="33">
        <f t="shared" si="5"/>
        <v>130978.83</v>
      </c>
      <c r="J19" s="33">
        <f t="shared" si="5"/>
        <v>224078.04</v>
      </c>
      <c r="K19" s="33">
        <f t="shared" si="5"/>
        <v>145335.71</v>
      </c>
      <c r="L19" s="33">
        <f t="shared" si="4"/>
        <v>1958339.9600000002</v>
      </c>
      <c r="M19"/>
    </row>
    <row r="20" spans="1:13" ht="17.25" customHeight="1">
      <c r="A20" s="27" t="s">
        <v>26</v>
      </c>
      <c r="B20" s="33">
        <v>1724.6</v>
      </c>
      <c r="C20" s="33">
        <v>5170.37</v>
      </c>
      <c r="D20" s="33">
        <v>24146.47</v>
      </c>
      <c r="E20" s="33">
        <v>16650.34</v>
      </c>
      <c r="F20" s="33">
        <v>26362.3</v>
      </c>
      <c r="G20" s="33">
        <v>16516.91</v>
      </c>
      <c r="H20" s="33">
        <v>11156.14</v>
      </c>
      <c r="I20" s="33">
        <v>4381.67</v>
      </c>
      <c r="J20" s="33">
        <v>9201.5</v>
      </c>
      <c r="K20" s="33">
        <v>13754.9</v>
      </c>
      <c r="L20" s="33">
        <f t="shared" si="4"/>
        <v>129065.2</v>
      </c>
      <c r="M20"/>
    </row>
    <row r="21" spans="1:13" ht="17.25" customHeight="1">
      <c r="A21" s="27" t="s">
        <v>27</v>
      </c>
      <c r="B21" s="33">
        <v>1367.99</v>
      </c>
      <c r="C21" s="29">
        <v>1367.99</v>
      </c>
      <c r="D21" s="29">
        <v>2735.98</v>
      </c>
      <c r="E21" s="29">
        <v>1367.99</v>
      </c>
      <c r="F21" s="33">
        <v>1367.99</v>
      </c>
      <c r="G21" s="29">
        <v>0</v>
      </c>
      <c r="H21" s="33">
        <v>1367.99</v>
      </c>
      <c r="I21" s="29">
        <v>1367.99</v>
      </c>
      <c r="J21" s="29">
        <v>2735.98</v>
      </c>
      <c r="K21" s="29">
        <v>1367.99</v>
      </c>
      <c r="L21" s="33">
        <f t="shared" si="4"/>
        <v>15047.89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-123.63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-123.63</v>
      </c>
      <c r="M23"/>
    </row>
    <row r="24" spans="1:13" ht="17.25" customHeight="1">
      <c r="A24" s="27" t="s">
        <v>74</v>
      </c>
      <c r="B24" s="33">
        <v>-11630.85</v>
      </c>
      <c r="C24" s="33">
        <v>-11223.52</v>
      </c>
      <c r="D24" s="33">
        <v>-39619.52</v>
      </c>
      <c r="E24" s="33">
        <v>-30130.41</v>
      </c>
      <c r="F24" s="33">
        <v>-33353.35</v>
      </c>
      <c r="G24" s="33">
        <v>-16183.8</v>
      </c>
      <c r="H24" s="33">
        <v>-10119.2</v>
      </c>
      <c r="I24" s="33">
        <v>-13464.54</v>
      </c>
      <c r="J24" s="33">
        <v>-15028</v>
      </c>
      <c r="K24" s="33">
        <v>-20071.6</v>
      </c>
      <c r="L24" s="33">
        <f t="shared" si="4"/>
        <v>-200824.79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-41277.45</v>
      </c>
      <c r="C27" s="33">
        <f t="shared" si="6"/>
        <v>-25313.2</v>
      </c>
      <c r="D27" s="33">
        <f t="shared" si="6"/>
        <v>-68292.4</v>
      </c>
      <c r="E27" s="33">
        <f t="shared" si="6"/>
        <v>-63455.7</v>
      </c>
      <c r="F27" s="33">
        <f t="shared" si="6"/>
        <v>-56249.6</v>
      </c>
      <c r="G27" s="33">
        <f t="shared" si="6"/>
        <v>-33457.6</v>
      </c>
      <c r="H27" s="33">
        <f t="shared" si="6"/>
        <v>-23706.46</v>
      </c>
      <c r="I27" s="33">
        <f t="shared" si="6"/>
        <v>-43996.25</v>
      </c>
      <c r="J27" s="33">
        <f t="shared" si="6"/>
        <v>-19558</v>
      </c>
      <c r="K27" s="33">
        <f t="shared" si="6"/>
        <v>-43709.6</v>
      </c>
      <c r="L27" s="33">
        <f aca="true" t="shared" si="7" ref="L27:L33">SUM(B27:K27)</f>
        <v>-419016.26</v>
      </c>
      <c r="M27"/>
    </row>
    <row r="28" spans="1:13" ht="18.75" customHeight="1">
      <c r="A28" s="27" t="s">
        <v>30</v>
      </c>
      <c r="B28" s="33">
        <f>B29+B30+B31+B32</f>
        <v>-21142</v>
      </c>
      <c r="C28" s="33">
        <f aca="true" t="shared" si="8" ref="C28:K28">C29+C30+C31+C32</f>
        <v>-25313.2</v>
      </c>
      <c r="D28" s="33">
        <f t="shared" si="8"/>
        <v>-68292.4</v>
      </c>
      <c r="E28" s="33">
        <f t="shared" si="8"/>
        <v>-58863.2</v>
      </c>
      <c r="F28" s="33">
        <f t="shared" si="8"/>
        <v>-56249.6</v>
      </c>
      <c r="G28" s="33">
        <f t="shared" si="8"/>
        <v>-33457.6</v>
      </c>
      <c r="H28" s="33">
        <f t="shared" si="8"/>
        <v>-15813.6</v>
      </c>
      <c r="I28" s="33">
        <f t="shared" si="8"/>
        <v>-43996.25</v>
      </c>
      <c r="J28" s="33">
        <f t="shared" si="8"/>
        <v>-19558</v>
      </c>
      <c r="K28" s="33">
        <f t="shared" si="8"/>
        <v>-43709.6</v>
      </c>
      <c r="L28" s="33">
        <f t="shared" si="7"/>
        <v>-386395.44999999995</v>
      </c>
      <c r="M28"/>
    </row>
    <row r="29" spans="1:13" s="36" customFormat="1" ht="18.75" customHeight="1">
      <c r="A29" s="34" t="s">
        <v>58</v>
      </c>
      <c r="B29" s="33">
        <f>-ROUND((B9)*$E$3,2)</f>
        <v>-21142</v>
      </c>
      <c r="C29" s="33">
        <f aca="true" t="shared" si="9" ref="C29:K29">-ROUND((C9)*$E$3,2)</f>
        <v>-25313.2</v>
      </c>
      <c r="D29" s="33">
        <f t="shared" si="9"/>
        <v>-68292.4</v>
      </c>
      <c r="E29" s="33">
        <f t="shared" si="9"/>
        <v>-58863.2</v>
      </c>
      <c r="F29" s="33">
        <f t="shared" si="9"/>
        <v>-56249.6</v>
      </c>
      <c r="G29" s="33">
        <f t="shared" si="9"/>
        <v>-33457.6</v>
      </c>
      <c r="H29" s="33">
        <f t="shared" si="9"/>
        <v>-15813.6</v>
      </c>
      <c r="I29" s="33">
        <f t="shared" si="9"/>
        <v>-21353.2</v>
      </c>
      <c r="J29" s="33">
        <f t="shared" si="9"/>
        <v>-19558</v>
      </c>
      <c r="K29" s="33">
        <f t="shared" si="9"/>
        <v>-43709.6</v>
      </c>
      <c r="L29" s="33">
        <f t="shared" si="7"/>
        <v>-363752.39999999997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-22.52</v>
      </c>
      <c r="J31" s="17">
        <v>0</v>
      </c>
      <c r="K31" s="17">
        <v>0</v>
      </c>
      <c r="L31" s="33">
        <f t="shared" si="7"/>
        <v>-22.52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-22620.53</v>
      </c>
      <c r="J32" s="17">
        <v>0</v>
      </c>
      <c r="K32" s="17">
        <v>0</v>
      </c>
      <c r="L32" s="33">
        <f t="shared" si="7"/>
        <v>-22620.53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-20135.45</v>
      </c>
      <c r="C33" s="38">
        <f t="shared" si="10"/>
        <v>0</v>
      </c>
      <c r="D33" s="38">
        <f t="shared" si="10"/>
        <v>0</v>
      </c>
      <c r="E33" s="38">
        <f t="shared" si="10"/>
        <v>-4592.5</v>
      </c>
      <c r="F33" s="38">
        <f t="shared" si="10"/>
        <v>0</v>
      </c>
      <c r="G33" s="38">
        <f t="shared" si="10"/>
        <v>0</v>
      </c>
      <c r="H33" s="38">
        <f t="shared" si="10"/>
        <v>-7892.86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-32620.81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-20135.45</v>
      </c>
      <c r="C35" s="17">
        <v>0</v>
      </c>
      <c r="D35" s="17">
        <v>0</v>
      </c>
      <c r="E35" s="33">
        <v>-4592.5</v>
      </c>
      <c r="F35" s="28">
        <v>0</v>
      </c>
      <c r="G35" s="28">
        <v>0</v>
      </c>
      <c r="H35" s="33">
        <v>-7892.86</v>
      </c>
      <c r="I35" s="17">
        <v>0</v>
      </c>
      <c r="J35" s="28">
        <v>0</v>
      </c>
      <c r="K35" s="17">
        <v>0</v>
      </c>
      <c r="L35" s="33">
        <f>SUM(B35:K35)</f>
        <v>-32620.81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420436.34</v>
      </c>
      <c r="C48" s="41">
        <f aca="true" t="shared" si="12" ref="C48:K48">IF(C17+C27+C40+C49&lt;0,0,C17+C27+C49)</f>
        <v>342092.42</v>
      </c>
      <c r="D48" s="41">
        <f t="shared" si="12"/>
        <v>1145232.25</v>
      </c>
      <c r="E48" s="41">
        <f t="shared" si="12"/>
        <v>908052.3</v>
      </c>
      <c r="F48" s="41">
        <f t="shared" si="12"/>
        <v>993383.63</v>
      </c>
      <c r="G48" s="41">
        <f t="shared" si="12"/>
        <v>548562.3</v>
      </c>
      <c r="H48" s="41">
        <f t="shared" si="12"/>
        <v>309461.54</v>
      </c>
      <c r="I48" s="41">
        <f t="shared" si="12"/>
        <v>402353.85000000003</v>
      </c>
      <c r="J48" s="41">
        <f t="shared" si="12"/>
        <v>476973.52</v>
      </c>
      <c r="K48" s="41">
        <f t="shared" si="12"/>
        <v>574710.03</v>
      </c>
      <c r="L48" s="42">
        <f>SUM(B48:K48)</f>
        <v>6121258.180000001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420436.35</v>
      </c>
      <c r="C54" s="41">
        <f aca="true" t="shared" si="14" ref="C54:J54">SUM(C55:C66)</f>
        <v>342092.43</v>
      </c>
      <c r="D54" s="41">
        <f t="shared" si="14"/>
        <v>1145232.25</v>
      </c>
      <c r="E54" s="41">
        <f t="shared" si="14"/>
        <v>908052.3</v>
      </c>
      <c r="F54" s="41">
        <f t="shared" si="14"/>
        <v>993383.63</v>
      </c>
      <c r="G54" s="41">
        <f t="shared" si="14"/>
        <v>548562.29</v>
      </c>
      <c r="H54" s="41">
        <f t="shared" si="14"/>
        <v>309461.54</v>
      </c>
      <c r="I54" s="41">
        <f>SUM(I55:I69)</f>
        <v>402353.85000000003</v>
      </c>
      <c r="J54" s="41">
        <f t="shared" si="14"/>
        <v>476973.52</v>
      </c>
      <c r="K54" s="41">
        <f>SUM(K55:K68)</f>
        <v>574710.03</v>
      </c>
      <c r="L54" s="46">
        <f>SUM(B54:K54)</f>
        <v>6121258.19</v>
      </c>
      <c r="M54" s="40"/>
    </row>
    <row r="55" spans="1:13" ht="18.75" customHeight="1">
      <c r="A55" s="47" t="s">
        <v>51</v>
      </c>
      <c r="B55" s="48">
        <v>420436.35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420436.35</v>
      </c>
      <c r="M55" s="40"/>
    </row>
    <row r="56" spans="1:12" ht="18.75" customHeight="1">
      <c r="A56" s="47" t="s">
        <v>61</v>
      </c>
      <c r="B56" s="17">
        <v>0</v>
      </c>
      <c r="C56" s="48">
        <v>300425.57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300425.57</v>
      </c>
    </row>
    <row r="57" spans="1:12" ht="18.75" customHeight="1">
      <c r="A57" s="47" t="s">
        <v>62</v>
      </c>
      <c r="B57" s="17">
        <v>0</v>
      </c>
      <c r="C57" s="48">
        <v>41666.86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41666.86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1145232.25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1145232.25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908052.3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908052.3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993383.63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993383.63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548562.29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548562.29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309461.54</v>
      </c>
      <c r="I62" s="17">
        <v>0</v>
      </c>
      <c r="J62" s="17">
        <v>0</v>
      </c>
      <c r="K62" s="17">
        <v>0</v>
      </c>
      <c r="L62" s="46">
        <f t="shared" si="15"/>
        <v>309461.54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476973.52</v>
      </c>
      <c r="K64" s="17">
        <v>0</v>
      </c>
      <c r="L64" s="46">
        <f t="shared" si="15"/>
        <v>476973.52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320688.2</v>
      </c>
      <c r="L65" s="46">
        <f t="shared" si="15"/>
        <v>320688.2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254021.83</v>
      </c>
      <c r="L66" s="46">
        <f t="shared" si="15"/>
        <v>254021.83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402353.85000000003</v>
      </c>
      <c r="J69" s="53">
        <v>0</v>
      </c>
      <c r="K69" s="53">
        <v>0</v>
      </c>
      <c r="L69" s="51">
        <f>SUM(B69:K69)</f>
        <v>402353.85000000003</v>
      </c>
    </row>
    <row r="70" spans="1:12" ht="18" customHeight="1">
      <c r="A70" s="61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2020-11-30T19:23:48Z</dcterms:modified>
  <cp:category/>
  <cp:version/>
  <cp:contentType/>
  <cp:contentStatus/>
</cp:coreProperties>
</file>