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<sst xmlns="http://schemas.openxmlformats.org/spreadsheetml/2006/main" count="79" uniqueCount="78">
  <si>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</si>
  <si>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</si>
  <si>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</si>
  <si>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</si>
  <si>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</si>
  <si>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</si>
  <si>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</si>
  <si>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</si>
  <si>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</si>
  <si>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</si>
  <si>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</si>
  <si>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</si>
  <si>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</si>
  <si>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</si>
  <si>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</si>
  <si>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</si>
  <si>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</si>
  <si>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</si>
  <si>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</si>
  <si>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</si>
  <si>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</si>
  <si>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</si>
  <si>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</si>
  <si>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</si>
  <si>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</si>
  <si>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</si>
  <si>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</si>
  <si>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</si>
  <si>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</si>
  <si>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</si>
  <si>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</si>
  <si>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</si>
  <si>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</si>
  <si>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</si>
  <si>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</si>
  <si>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</si>
  <si>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</si>
  <si>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</si>
  <si>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</si>
  <si>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</si>
  <si>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</si>
  <si>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</si>
  <si>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</si>
  <si>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</si>
  <si>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</si>
  <si>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</si>
  <si>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</si>
  <si>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</si>
  <si>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</si>
  <si>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</si>
  <si>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</si>
  <si>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</si>
  <si>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</si>
  <si>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</si>
  <si>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</si>
  <si>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</si>
  <si>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</si>
  <si>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</si>
  <si>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</si>
  <si>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</si>
  <si>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</si>
  <si>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</si>
  <si>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</si>
  <si>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</si>
  <si>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</si>
  <si>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</si>
  <si>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</si>
  <si>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</si>
  <si>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</si>
  <si>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</si>
  <si>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</si>
  <si>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</si>
  <si>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</si>
  <si>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</si>
  <si>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</si>
  <si>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</si>
  <si>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21/11/20 - VENCIMENTO 27/11/20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</si>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</sst>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37781</v>
      </c>
      <c r="C7" s="10">
        <f>C8+C11</f>
        <v>49456</v>
      </c>
      <c r="D7" s="10">
        <f aca="true" t="shared" si="0" ref="D7:K7">D8+D11</f>
        <v>143071</v>
      </c>
      <c r="E7" s="10">
        <f t="shared" si="0"/>
        <v>139674</v>
      </c>
      <c r="F7" s="10">
        <f t="shared" si="0"/>
        <v>138659</v>
      </c>
      <c r="G7" s="10">
        <f t="shared" si="0"/>
        <v>58501</v>
      </c>
      <c r="H7" s="10">
        <f t="shared" si="0"/>
        <v>27262</v>
      </c>
      <c r="I7" s="10">
        <f t="shared" si="0"/>
        <v>56830</v>
      </c>
      <c r="J7" s="10">
        <f t="shared" si="0"/>
        <v>33488</v>
      </c>
      <c r="K7" s="10">
        <f t="shared" si="0"/>
        <v>102213</v>
      </c>
      <c r="L7" s="10">
        <f>SUM(B7:K7)</f>
        <v>786935</v>
      </c>
      <c r="M7" s="11"/>
    </row>
    <row r="8" spans="1:13" ht="17.25" customHeight="1">
      <c r="A8" s="12" t="s">
        <v>18</v>
      </c>
      <c r="B8" s="13">
        <f>B9+B10</f>
        <v>3906</v>
      </c>
      <c r="C8" s="13">
        <f aca="true" t="shared" si="1" ref="C8:K8">C9+C10</f>
        <v>4550</v>
      </c>
      <c r="D8" s="13">
        <f t="shared" si="1"/>
        <v>13444</v>
      </c>
      <c r="E8" s="13">
        <f t="shared" si="1"/>
        <v>12459</v>
      </c>
      <c r="F8" s="13">
        <f t="shared" si="1"/>
        <v>11421</v>
      </c>
      <c r="G8" s="13">
        <f t="shared" si="1"/>
        <v>5469</v>
      </c>
      <c r="H8" s="13">
        <f t="shared" si="1"/>
        <v>2191</v>
      </c>
      <c r="I8" s="13">
        <f t="shared" si="1"/>
        <v>3755</v>
      </c>
      <c r="J8" s="13">
        <f t="shared" si="1"/>
        <v>2266</v>
      </c>
      <c r="K8" s="13">
        <f t="shared" si="1"/>
        <v>7763</v>
      </c>
      <c r="L8" s="13">
        <f>SUM(B8:K8)</f>
        <v>67224</v>
      </c>
      <c r="M8"/>
    </row>
    <row r="9" spans="1:13" ht="17.25" customHeight="1">
      <c r="A9" s="14" t="s">
        <v>19</v>
      </c>
      <c r="B9" s="15">
        <v>3904</v>
      </c>
      <c r="C9" s="15">
        <v>4550</v>
      </c>
      <c r="D9" s="15">
        <v>13444</v>
      </c>
      <c r="E9" s="15">
        <v>12459</v>
      </c>
      <c r="F9" s="15">
        <v>11421</v>
      </c>
      <c r="G9" s="15">
        <v>5469</v>
      </c>
      <c r="H9" s="15">
        <v>2191</v>
      </c>
      <c r="I9" s="15">
        <v>3755</v>
      </c>
      <c r="J9" s="15">
        <v>2266</v>
      </c>
      <c r="K9" s="15">
        <v>7763</v>
      </c>
      <c r="L9" s="13">
        <f>SUM(B9:K9)</f>
        <v>67222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33875</v>
      </c>
      <c r="C11" s="15">
        <v>44906</v>
      </c>
      <c r="D11" s="15">
        <v>129627</v>
      </c>
      <c r="E11" s="15">
        <v>127215</v>
      </c>
      <c r="F11" s="15">
        <v>127238</v>
      </c>
      <c r="G11" s="15">
        <v>53032</v>
      </c>
      <c r="H11" s="15">
        <v>25071</v>
      </c>
      <c r="I11" s="15">
        <v>53075</v>
      </c>
      <c r="J11" s="15">
        <v>31222</v>
      </c>
      <c r="K11" s="15">
        <v>94450</v>
      </c>
      <c r="L11" s="13">
        <f>SUM(B11:K11)</f>
        <v>719711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1.396629250299191</v>
      </c>
      <c r="C15" s="22">
        <v>1.591708584982949</v>
      </c>
      <c r="D15" s="22">
        <v>1.615876060632863</v>
      </c>
      <c r="E15" s="22">
        <v>1.407846181653053</v>
      </c>
      <c r="F15" s="22">
        <v>1.618968999062196</v>
      </c>
      <c r="G15" s="22">
        <v>1.59900973117085</v>
      </c>
      <c r="H15" s="22">
        <v>1.716829414103786</v>
      </c>
      <c r="I15" s="22">
        <v>1.451790715252923</v>
      </c>
      <c r="J15" s="22">
        <v>2.078108274362808</v>
      </c>
      <c r="K15" s="22">
        <v>1.371774109599817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293909.3399999999</v>
      </c>
      <c r="C17" s="25">
        <f aca="true" t="shared" si="2" ref="C17:K17">C18+C19+C20+C21+C22+C23+C24</f>
        <v>238156.87000000002</v>
      </c>
      <c r="D17" s="25">
        <f t="shared" si="2"/>
        <v>837934.35</v>
      </c>
      <c r="E17" s="25">
        <f t="shared" si="2"/>
        <v>719255.84</v>
      </c>
      <c r="F17" s="25">
        <f t="shared" si="2"/>
        <v>730129.31</v>
      </c>
      <c r="G17" s="25">
        <f t="shared" si="2"/>
        <v>333098.68</v>
      </c>
      <c r="H17" s="25">
        <f t="shared" si="2"/>
        <v>185075.13999999996</v>
      </c>
      <c r="I17" s="25">
        <f t="shared" si="2"/>
        <v>265464.58</v>
      </c>
      <c r="J17" s="25">
        <f t="shared" si="2"/>
        <v>242132.08000000002</v>
      </c>
      <c r="K17" s="25">
        <f t="shared" si="2"/>
        <v>399556.03</v>
      </c>
      <c r="L17" s="25">
        <f>L18+L19+L20+L21+L22+L23+L24</f>
        <v>4244712.220000001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217478.77</v>
      </c>
      <c r="C18" s="33">
        <f t="shared" si="3"/>
        <v>153392.73</v>
      </c>
      <c r="D18" s="33">
        <f t="shared" si="3"/>
        <v>528475.66</v>
      </c>
      <c r="E18" s="33">
        <f t="shared" si="3"/>
        <v>521766.19</v>
      </c>
      <c r="F18" s="33">
        <f t="shared" si="3"/>
        <v>458517.58</v>
      </c>
      <c r="G18" s="33">
        <f t="shared" si="3"/>
        <v>212575.08</v>
      </c>
      <c r="H18" s="33">
        <f t="shared" si="3"/>
        <v>109146.14</v>
      </c>
      <c r="I18" s="33">
        <f t="shared" si="3"/>
        <v>188976.8</v>
      </c>
      <c r="J18" s="33">
        <f t="shared" si="3"/>
        <v>119900.44</v>
      </c>
      <c r="K18" s="33">
        <f t="shared" si="3"/>
        <v>298799.26</v>
      </c>
      <c r="L18" s="33">
        <f aca="true" t="shared" si="4" ref="L18:L24">SUM(B18:K18)</f>
        <v>2809028.6500000004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86258.44</v>
      </c>
      <c r="C19" s="33">
        <f t="shared" si="5"/>
        <v>90763.8</v>
      </c>
      <c r="D19" s="33">
        <f t="shared" si="5"/>
        <v>325475.51</v>
      </c>
      <c r="E19" s="33">
        <f t="shared" si="5"/>
        <v>212800.35</v>
      </c>
      <c r="F19" s="33">
        <f t="shared" si="5"/>
        <v>283808.17</v>
      </c>
      <c r="G19" s="33">
        <f t="shared" si="5"/>
        <v>127334.54</v>
      </c>
      <c r="H19" s="33">
        <f t="shared" si="5"/>
        <v>78239.16</v>
      </c>
      <c r="I19" s="33">
        <f t="shared" si="5"/>
        <v>85377.96</v>
      </c>
      <c r="J19" s="33">
        <f t="shared" si="5"/>
        <v>129265.66</v>
      </c>
      <c r="K19" s="33">
        <f t="shared" si="5"/>
        <v>111085.83</v>
      </c>
      <c r="L19" s="33">
        <f t="shared" si="4"/>
        <v>1530409.42</v>
      </c>
      <c r="M19"/>
    </row>
    <row r="20" spans="1:13" ht="17.25" customHeight="1">
      <c r="A20" s="27" t="s">
        <v>26</v>
      </c>
      <c r="B20" s="33">
        <v>438.17</v>
      </c>
      <c r="C20" s="33">
        <v>3855.87</v>
      </c>
      <c r="D20" s="33">
        <v>20866.72</v>
      </c>
      <c r="E20" s="33">
        <v>13451.72</v>
      </c>
      <c r="F20" s="33">
        <v>19784.31</v>
      </c>
      <c r="G20" s="33">
        <v>9589.15</v>
      </c>
      <c r="H20" s="33">
        <v>6441.05</v>
      </c>
      <c r="I20" s="33">
        <v>3242.43</v>
      </c>
      <c r="J20" s="33">
        <v>5258</v>
      </c>
      <c r="K20" s="33">
        <v>8368.99</v>
      </c>
      <c r="L20" s="33">
        <f t="shared" si="4"/>
        <v>91296.41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1367.99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15047.89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-370.89</v>
      </c>
      <c r="H23" s="33">
        <v>0</v>
      </c>
      <c r="I23" s="33">
        <v>-114</v>
      </c>
      <c r="J23" s="33">
        <v>0</v>
      </c>
      <c r="K23" s="33">
        <v>0</v>
      </c>
      <c r="L23" s="33">
        <f t="shared" si="4"/>
        <v>-484.89</v>
      </c>
      <c r="M23"/>
    </row>
    <row r="24" spans="1:13" ht="17.25" customHeight="1">
      <c r="A24" s="27" t="s">
        <v>74</v>
      </c>
      <c r="B24" s="33">
        <v>-11634.03</v>
      </c>
      <c r="C24" s="33">
        <v>-11223.52</v>
      </c>
      <c r="D24" s="33">
        <v>-39619.52</v>
      </c>
      <c r="E24" s="33">
        <v>-30130.41</v>
      </c>
      <c r="F24" s="33">
        <v>-33348.74</v>
      </c>
      <c r="G24" s="33">
        <v>-16029.2</v>
      </c>
      <c r="H24" s="33">
        <v>-10119.2</v>
      </c>
      <c r="I24" s="33">
        <v>-13386.6</v>
      </c>
      <c r="J24" s="33">
        <v>-15028</v>
      </c>
      <c r="K24" s="33">
        <v>-20066.04</v>
      </c>
      <c r="L24" s="33">
        <f t="shared" si="4"/>
        <v>-200585.26000000004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-37313.05</v>
      </c>
      <c r="C27" s="33">
        <f t="shared" si="6"/>
        <v>-20020</v>
      </c>
      <c r="D27" s="33">
        <f t="shared" si="6"/>
        <v>-59153.6</v>
      </c>
      <c r="E27" s="33">
        <f t="shared" si="6"/>
        <v>-59412.1</v>
      </c>
      <c r="F27" s="33">
        <f t="shared" si="6"/>
        <v>-50252.4</v>
      </c>
      <c r="G27" s="33">
        <f t="shared" si="6"/>
        <v>-24063.6</v>
      </c>
      <c r="H27" s="33">
        <f t="shared" si="6"/>
        <v>-17533.26</v>
      </c>
      <c r="I27" s="33">
        <f t="shared" si="6"/>
        <v>-16522</v>
      </c>
      <c r="J27" s="33">
        <f t="shared" si="6"/>
        <v>-9970.4</v>
      </c>
      <c r="K27" s="33">
        <f t="shared" si="6"/>
        <v>-34157.2</v>
      </c>
      <c r="L27" s="33">
        <f aca="true" t="shared" si="7" ref="L27:L33">SUM(B27:K27)</f>
        <v>-328397.61000000004</v>
      </c>
      <c r="M27"/>
    </row>
    <row r="28" spans="1:13" ht="18.75" customHeight="1">
      <c r="A28" s="27" t="s">
        <v>30</v>
      </c>
      <c r="B28" s="33">
        <f>B29+B30+B31+B32</f>
        <v>-17177.6</v>
      </c>
      <c r="C28" s="33">
        <f aca="true" t="shared" si="8" ref="C28:K28">C29+C30+C31+C32</f>
        <v>-20020</v>
      </c>
      <c r="D28" s="33">
        <f t="shared" si="8"/>
        <v>-59153.6</v>
      </c>
      <c r="E28" s="33">
        <f t="shared" si="8"/>
        <v>-54819.6</v>
      </c>
      <c r="F28" s="33">
        <f t="shared" si="8"/>
        <v>-50252.4</v>
      </c>
      <c r="G28" s="33">
        <f t="shared" si="8"/>
        <v>-24063.6</v>
      </c>
      <c r="H28" s="33">
        <f t="shared" si="8"/>
        <v>-9640.4</v>
      </c>
      <c r="I28" s="33">
        <f t="shared" si="8"/>
        <v>-16522</v>
      </c>
      <c r="J28" s="33">
        <f t="shared" si="8"/>
        <v>-9970.4</v>
      </c>
      <c r="K28" s="33">
        <f t="shared" si="8"/>
        <v>-34157.2</v>
      </c>
      <c r="L28" s="33">
        <f t="shared" si="7"/>
        <v>-295776.8</v>
      </c>
      <c r="M28"/>
    </row>
    <row r="29" spans="1:13" s="36" customFormat="1" ht="18.75" customHeight="1">
      <c r="A29" s="34" t="s">
        <v>58</v>
      </c>
      <c r="B29" s="33">
        <f>-ROUND((B9)*$E$3,2)</f>
        <v>-17177.6</v>
      </c>
      <c r="C29" s="33">
        <f aca="true" t="shared" si="9" ref="C29:K29">-ROUND((C9)*$E$3,2)</f>
        <v>-20020</v>
      </c>
      <c r="D29" s="33">
        <f t="shared" si="9"/>
        <v>-59153.6</v>
      </c>
      <c r="E29" s="33">
        <f t="shared" si="9"/>
        <v>-54819.6</v>
      </c>
      <c r="F29" s="33">
        <f t="shared" si="9"/>
        <v>-50252.4</v>
      </c>
      <c r="G29" s="33">
        <f t="shared" si="9"/>
        <v>-24063.6</v>
      </c>
      <c r="H29" s="33">
        <f t="shared" si="9"/>
        <v>-9640.4</v>
      </c>
      <c r="I29" s="33">
        <f t="shared" si="9"/>
        <v>-16522</v>
      </c>
      <c r="J29" s="33">
        <f t="shared" si="9"/>
        <v>-9970.4</v>
      </c>
      <c r="K29" s="33">
        <f t="shared" si="9"/>
        <v>-34157.2</v>
      </c>
      <c r="L29" s="33">
        <f t="shared" si="7"/>
        <v>-295776.8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0</v>
      </c>
      <c r="C48" s="41">
        <f aca="true" t="shared" si="12" ref="C48:K48">IF(C17+C27+C40+C49&lt;0,0,C17+C27+C49)</f>
        <v>218136.87000000002</v>
      </c>
      <c r="D48" s="41">
        <f t="shared" si="12"/>
        <v>778780.75</v>
      </c>
      <c r="E48" s="41">
        <f t="shared" si="12"/>
        <v>659843.74</v>
      </c>
      <c r="F48" s="41">
        <f t="shared" si="12"/>
        <v>679876.91</v>
      </c>
      <c r="G48" s="41">
        <f t="shared" si="12"/>
        <v>309035.08</v>
      </c>
      <c r="H48" s="41">
        <f t="shared" si="12"/>
        <v>167541.87999999995</v>
      </c>
      <c r="I48" s="41">
        <f t="shared" si="12"/>
        <v>248942.58000000002</v>
      </c>
      <c r="J48" s="41">
        <f t="shared" si="12"/>
        <v>232161.68000000002</v>
      </c>
      <c r="K48" s="41">
        <f t="shared" si="12"/>
        <v>365398.83</v>
      </c>
      <c r="L48" s="42">
        <f>SUM(B48:K48)</f>
        <v>3659718.3200000003</v>
      </c>
      <c r="M48" s="54"/>
    </row>
    <row r="49" spans="1:12" ht="18.75" customHeight="1">
      <c r="A49" s="27" t="s">
        <v>48</v>
      </c>
      <c r="B49" s="18">
        <v>-372625.20999999996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42">
        <f>SUM(B49:K49)</f>
        <v>-372625.20999999996</v>
      </c>
    </row>
    <row r="50" spans="1:13" ht="18.75" customHeight="1">
      <c r="A50" s="27" t="s">
        <v>49</v>
      </c>
      <c r="B50" s="33">
        <f>IF(B17+B27+B40+B49&gt;0,0,B17+B27+B49)</f>
        <v>-116028.92000000004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42">
        <f>SUM(B50:K50)</f>
        <v>-116028.92000000004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0</v>
      </c>
      <c r="C54" s="41">
        <f aca="true" t="shared" si="14" ref="C54:J54">SUM(C55:C66)</f>
        <v>218136.86000000002</v>
      </c>
      <c r="D54" s="41">
        <f t="shared" si="14"/>
        <v>778780.75</v>
      </c>
      <c r="E54" s="41">
        <f t="shared" si="14"/>
        <v>659843.74</v>
      </c>
      <c r="F54" s="41">
        <f t="shared" si="14"/>
        <v>679876.91</v>
      </c>
      <c r="G54" s="41">
        <f t="shared" si="14"/>
        <v>309035.09</v>
      </c>
      <c r="H54" s="41">
        <f t="shared" si="14"/>
        <v>167541.89</v>
      </c>
      <c r="I54" s="41">
        <f>SUM(I55:I69)</f>
        <v>248942.58000000002</v>
      </c>
      <c r="J54" s="41">
        <f t="shared" si="14"/>
        <v>232161.68000000002</v>
      </c>
      <c r="K54" s="41">
        <f>SUM(K55:K68)</f>
        <v>365398.82999999996</v>
      </c>
      <c r="L54" s="46">
        <f>SUM(B54:K54)</f>
        <v>3659718.3300000005</v>
      </c>
      <c r="M54" s="40"/>
    </row>
    <row r="55" spans="1:13" ht="18.75" customHeight="1">
      <c r="A55" s="47" t="s">
        <v>51</v>
      </c>
      <c r="B55" s="48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0</v>
      </c>
      <c r="M55" s="40"/>
    </row>
    <row r="56" spans="1:12" ht="18.75" customHeight="1">
      <c r="A56" s="47" t="s">
        <v>61</v>
      </c>
      <c r="B56" s="17">
        <v>0</v>
      </c>
      <c r="C56" s="33">
        <v>190389.85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190389.85</v>
      </c>
    </row>
    <row r="57" spans="1:12" ht="18.75" customHeight="1">
      <c r="A57" s="47" t="s">
        <v>62</v>
      </c>
      <c r="B57" s="17">
        <v>0</v>
      </c>
      <c r="C57" s="33">
        <v>27747.01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27747.01</v>
      </c>
    </row>
    <row r="58" spans="1:12" ht="18.75" customHeight="1">
      <c r="A58" s="47" t="s">
        <v>52</v>
      </c>
      <c r="B58" s="17">
        <v>0</v>
      </c>
      <c r="C58" s="17">
        <v>0</v>
      </c>
      <c r="D58" s="33">
        <v>778780.75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778780.75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33">
        <v>659843.74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659843.74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33">
        <v>679876.91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679876.91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33">
        <v>309035.09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309035.09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33">
        <v>167541.89</v>
      </c>
      <c r="I62" s="17">
        <v>0</v>
      </c>
      <c r="J62" s="17">
        <v>0</v>
      </c>
      <c r="K62" s="17">
        <v>0</v>
      </c>
      <c r="L62" s="46">
        <f t="shared" si="15"/>
        <v>167541.89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232161.68000000002</v>
      </c>
      <c r="K64" s="17">
        <v>0</v>
      </c>
      <c r="L64" s="46">
        <f t="shared" si="15"/>
        <v>232161.68000000002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189166.97</v>
      </c>
      <c r="L65" s="46">
        <f t="shared" si="15"/>
        <v>189166.97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176231.86</v>
      </c>
      <c r="L66" s="46">
        <f t="shared" si="15"/>
        <v>176231.86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248942.58000000002</v>
      </c>
      <c r="J69" s="53">
        <v>0</v>
      </c>
      <c r="K69" s="53">
        <v>0</v>
      </c>
      <c r="L69" s="51">
        <f>SUM(B69:K69)</f>
        <v>248942.58000000002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2020-11-26T18:30:19Z</dcterms:modified>
  <cp:category/>
  <cp:version/>
  <cp:contentType/>
  <cp:contentStatus/>
</cp:coreProperties>
</file>