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<sst xmlns="http://schemas.openxmlformats.org/spreadsheetml/2006/main" count="79" uniqueCount="78">
  <si>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</si>
  <si>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</si>
  <si>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</si>
  <si>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</si>
  <si>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</si>
  <si>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</si>
  <si>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</si>
  <si>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</si>
  <si>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</si>
  <si>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</si>
  <si>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</si>
  <si>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</si>
  <si>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</si>
  <si>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</si>
  <si>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</si>
  <si>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</si>
  <si>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</si>
  <si>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</si>
  <si>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</si>
  <si>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</si>
  <si>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</si>
  <si>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</si>
  <si>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</si>
  <si>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</si>
  <si>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</si>
  <si>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</si>
  <si>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</si>
  <si>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</si>
  <si>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</si>
  <si>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</si>
  <si>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</si>
  <si>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</si>
  <si>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</si>
  <si>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</si>
  <si>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</si>
  <si>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</si>
  <si>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</si>
  <si>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</si>
  <si>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</si>
  <si>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</si>
  <si>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</si>
  <si>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</si>
  <si>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</si>
  <si>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</si>
  <si>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</si>
  <si>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</si>
  <si>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</si>
  <si>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</si>
  <si>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</si>
  <si>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</si>
  <si>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</si>
  <si>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</si>
  <si>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</si>
  <si>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</si>
  <si>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</si>
  <si>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</si>
  <si>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</si>
  <si>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</si>
  <si>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</si>
  <si>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</si>
  <si>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</si>
  <si>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</si>
  <si>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</si>
  <si>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</si>
  <si>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</si>
  <si>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</si>
  <si>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</si>
  <si>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</si>
  <si>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</si>
  <si>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</si>
  <si>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</si>
  <si>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</si>
  <si>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</si>
  <si>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</si>
  <si>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</si>
  <si>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</si>
  <si>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19/11/20 - VENCIMENTO 26/11/20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</si>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</sst>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6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indent="1"/>
    </xf>
    <xf numFmtId="165" fontId="34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wrapText="1" indent="1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6" applyNumberFormat="1" applyFont="1" applyFill="1" applyBorder="1" applyAlignment="1">
      <alignment horizontal="center" vertical="center"/>
    </xf>
    <xf numFmtId="167" fontId="34" fillId="0" borderId="4" xfId="46" applyNumberFormat="1" applyFont="1" applyFill="1" applyBorder="1" applyAlignment="1">
      <alignment horizontal="center" vertical="center"/>
    </xf>
    <xf numFmtId="167" fontId="34" fillId="0" borderId="4" xfId="53" applyNumberFormat="1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2"/>
    </xf>
    <xf numFmtId="0" fontId="34" fillId="0" borderId="4" xfId="0" applyFont="1" applyFill="1" applyBorder="1" applyAlignment="1">
      <alignment horizontal="left" vertical="center" indent="2"/>
    </xf>
    <xf numFmtId="164" fontId="34" fillId="0" borderId="4" xfId="53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4" fontId="34" fillId="35" borderId="4" xfId="53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2"/>
    </xf>
    <xf numFmtId="164" fontId="34" fillId="0" borderId="1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3"/>
    </xf>
    <xf numFmtId="168" fontId="34" fillId="35" borderId="4" xfId="46" applyNumberFormat="1" applyFont="1" applyFill="1" applyBorder="1" applyAlignment="1">
      <alignment vertical="center"/>
    </xf>
    <xf numFmtId="164" fontId="34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4" fillId="0" borderId="4" xfId="46" applyFont="1" applyFill="1" applyBorder="1" applyAlignment="1">
      <alignment vertical="center"/>
    </xf>
    <xf numFmtId="168" fontId="34" fillId="0" borderId="4" xfId="46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left" vertical="center" indent="1"/>
    </xf>
    <xf numFmtId="164" fontId="34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5" fillId="0" borderId="0" xfId="0" applyFont="1" applyAlignment="1">
      <alignment/>
    </xf>
    <xf numFmtId="164" fontId="34" fillId="0" borderId="14" xfId="53" applyFont="1" applyFill="1" applyBorder="1" applyAlignment="1">
      <alignment horizontal="center" vertical="center"/>
    </xf>
    <xf numFmtId="4" fontId="46" fillId="0" borderId="0" xfId="0" applyNumberFormat="1" applyFont="1" applyAlignment="1">
      <alignment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61586</v>
      </c>
      <c r="C7" s="10">
        <f>C8+C11</f>
        <v>78000</v>
      </c>
      <c r="D7" s="10">
        <f aca="true" t="shared" si="0" ref="D7:K7">D8+D11</f>
        <v>211291</v>
      </c>
      <c r="E7" s="10">
        <f t="shared" si="0"/>
        <v>193978</v>
      </c>
      <c r="F7" s="10">
        <f t="shared" si="0"/>
        <v>205824</v>
      </c>
      <c r="G7" s="10">
        <f t="shared" si="0"/>
        <v>102841</v>
      </c>
      <c r="H7" s="10">
        <f t="shared" si="0"/>
        <v>52215</v>
      </c>
      <c r="I7" s="10">
        <f t="shared" si="0"/>
        <v>94477</v>
      </c>
      <c r="J7" s="10">
        <f t="shared" si="0"/>
        <v>74846</v>
      </c>
      <c r="K7" s="10">
        <f t="shared" si="0"/>
        <v>161865</v>
      </c>
      <c r="L7" s="10">
        <f>SUM(B7:K7)</f>
        <v>1236923</v>
      </c>
      <c r="M7" s="11"/>
    </row>
    <row r="8" spans="1:13" ht="17.25" customHeight="1">
      <c r="A8" s="12" t="s">
        <v>18</v>
      </c>
      <c r="B8" s="13">
        <f>B9+B10</f>
        <v>4326</v>
      </c>
      <c r="C8" s="13">
        <f aca="true" t="shared" si="1" ref="C8:K8">C9+C10</f>
        <v>5287</v>
      </c>
      <c r="D8" s="13">
        <f t="shared" si="1"/>
        <v>14939</v>
      </c>
      <c r="E8" s="13">
        <f t="shared" si="1"/>
        <v>12378</v>
      </c>
      <c r="F8" s="13">
        <f t="shared" si="1"/>
        <v>11834</v>
      </c>
      <c r="G8" s="13">
        <f t="shared" si="1"/>
        <v>7541</v>
      </c>
      <c r="H8" s="13">
        <f t="shared" si="1"/>
        <v>3350</v>
      </c>
      <c r="I8" s="13">
        <f t="shared" si="1"/>
        <v>4490</v>
      </c>
      <c r="J8" s="13">
        <f t="shared" si="1"/>
        <v>4222</v>
      </c>
      <c r="K8" s="13">
        <f t="shared" si="1"/>
        <v>9740</v>
      </c>
      <c r="L8" s="13">
        <f>SUM(B8:K8)</f>
        <v>78107</v>
      </c>
      <c r="M8"/>
    </row>
    <row r="9" spans="1:13" ht="17.25" customHeight="1">
      <c r="A9" s="14" t="s">
        <v>19</v>
      </c>
      <c r="B9" s="15">
        <v>4326</v>
      </c>
      <c r="C9" s="15">
        <v>5287</v>
      </c>
      <c r="D9" s="15">
        <v>14939</v>
      </c>
      <c r="E9" s="15">
        <v>12378</v>
      </c>
      <c r="F9" s="15">
        <v>11834</v>
      </c>
      <c r="G9" s="15">
        <v>7541</v>
      </c>
      <c r="H9" s="15">
        <v>3350</v>
      </c>
      <c r="I9" s="15">
        <v>4490</v>
      </c>
      <c r="J9" s="15">
        <v>4222</v>
      </c>
      <c r="K9" s="15">
        <v>9740</v>
      </c>
      <c r="L9" s="13">
        <f>SUM(B9:K9)</f>
        <v>78107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57260</v>
      </c>
      <c r="C11" s="15">
        <v>72713</v>
      </c>
      <c r="D11" s="15">
        <v>196352</v>
      </c>
      <c r="E11" s="15">
        <v>181600</v>
      </c>
      <c r="F11" s="15">
        <v>193990</v>
      </c>
      <c r="G11" s="15">
        <v>95300</v>
      </c>
      <c r="H11" s="15">
        <v>48865</v>
      </c>
      <c r="I11" s="15">
        <v>89987</v>
      </c>
      <c r="J11" s="15">
        <v>70624</v>
      </c>
      <c r="K11" s="15">
        <v>152125</v>
      </c>
      <c r="L11" s="13">
        <f>SUM(B11:K11)</f>
        <v>1158816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1.284830189433134</v>
      </c>
      <c r="C15" s="22">
        <v>1.499586998207119</v>
      </c>
      <c r="D15" s="22">
        <v>1.517743515030848</v>
      </c>
      <c r="E15" s="22">
        <v>1.317425027639267</v>
      </c>
      <c r="F15" s="22">
        <v>1.490869967529223</v>
      </c>
      <c r="G15" s="22">
        <v>1.513784249661881</v>
      </c>
      <c r="H15" s="22">
        <v>1.534831031303654</v>
      </c>
      <c r="I15" s="22">
        <v>1.415094303621928</v>
      </c>
      <c r="J15" s="22">
        <v>1.837278620977862</v>
      </c>
      <c r="K15" s="22">
        <v>1.282801617332293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447208.16</v>
      </c>
      <c r="C17" s="25">
        <f aca="true" t="shared" si="2" ref="C17:K17">C18+C19+C20+C21+C22+C23+C24</f>
        <v>358277.38999999996</v>
      </c>
      <c r="D17" s="25">
        <f t="shared" si="2"/>
        <v>1171517.27</v>
      </c>
      <c r="E17" s="25">
        <f t="shared" si="2"/>
        <v>942482.1799999999</v>
      </c>
      <c r="F17" s="25">
        <f t="shared" si="2"/>
        <v>1009328.3500000001</v>
      </c>
      <c r="G17" s="25">
        <f t="shared" si="2"/>
        <v>566047.5800000001</v>
      </c>
      <c r="H17" s="25">
        <f t="shared" si="2"/>
        <v>323380.81</v>
      </c>
      <c r="I17" s="25">
        <f t="shared" si="2"/>
        <v>436857.32999999996</v>
      </c>
      <c r="J17" s="25">
        <f t="shared" si="2"/>
        <v>489217.05</v>
      </c>
      <c r="K17" s="25">
        <f t="shared" si="2"/>
        <v>601784.41</v>
      </c>
      <c r="L17" s="25">
        <f>L18+L19+L20+L21+L22+L23+L24</f>
        <v>6346100.53</v>
      </c>
      <c r="M17"/>
    </row>
    <row r="18" spans="1:13" ht="17.25" customHeight="1">
      <c r="A18" s="26" t="s">
        <v>24</v>
      </c>
      <c r="B18" s="33">
        <f aca="true" t="shared" si="3" ref="B18:K18">ROUND(B13*B7,2)</f>
        <v>354507.49</v>
      </c>
      <c r="C18" s="33">
        <f t="shared" si="3"/>
        <v>241924.8</v>
      </c>
      <c r="D18" s="33">
        <f t="shared" si="3"/>
        <v>780466.7</v>
      </c>
      <c r="E18" s="33">
        <f t="shared" si="3"/>
        <v>724624.22</v>
      </c>
      <c r="F18" s="33">
        <f t="shared" si="3"/>
        <v>680618.8</v>
      </c>
      <c r="G18" s="33">
        <f t="shared" si="3"/>
        <v>373693.34</v>
      </c>
      <c r="H18" s="33">
        <f t="shared" si="3"/>
        <v>209047.97</v>
      </c>
      <c r="I18" s="33">
        <f t="shared" si="3"/>
        <v>314164.37</v>
      </c>
      <c r="J18" s="33">
        <f t="shared" si="3"/>
        <v>267978.62</v>
      </c>
      <c r="K18" s="33">
        <f t="shared" si="3"/>
        <v>473179.95</v>
      </c>
      <c r="L18" s="33">
        <f aca="true" t="shared" si="4" ref="L18:L24">SUM(B18:K18)</f>
        <v>4420206.26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100974.44</v>
      </c>
      <c r="C19" s="33">
        <f t="shared" si="5"/>
        <v>120862.48</v>
      </c>
      <c r="D19" s="33">
        <f t="shared" si="5"/>
        <v>404081.57</v>
      </c>
      <c r="E19" s="33">
        <f t="shared" si="5"/>
        <v>230013.86</v>
      </c>
      <c r="F19" s="33">
        <f t="shared" si="5"/>
        <v>334095.33</v>
      </c>
      <c r="G19" s="33">
        <f t="shared" si="5"/>
        <v>191997.75</v>
      </c>
      <c r="H19" s="33">
        <f t="shared" si="5"/>
        <v>111805.34</v>
      </c>
      <c r="I19" s="33">
        <f t="shared" si="5"/>
        <v>130407.84</v>
      </c>
      <c r="J19" s="33">
        <f t="shared" si="5"/>
        <v>224372.77</v>
      </c>
      <c r="K19" s="33">
        <f t="shared" si="5"/>
        <v>133816.06</v>
      </c>
      <c r="L19" s="33">
        <f t="shared" si="4"/>
        <v>1982427.4400000002</v>
      </c>
      <c r="M19"/>
    </row>
    <row r="20" spans="1:13" ht="17.25" customHeight="1">
      <c r="A20" s="27" t="s">
        <v>26</v>
      </c>
      <c r="B20" s="33">
        <v>1987.5</v>
      </c>
      <c r="C20" s="33">
        <v>5345.64</v>
      </c>
      <c r="D20" s="33">
        <v>23852.54</v>
      </c>
      <c r="E20" s="33">
        <v>16606.52</v>
      </c>
      <c r="F20" s="33">
        <v>26599.58</v>
      </c>
      <c r="G20" s="33">
        <v>16613.19</v>
      </c>
      <c r="H20" s="33">
        <v>11278.71</v>
      </c>
      <c r="I20" s="33">
        <v>4381.67</v>
      </c>
      <c r="J20" s="33">
        <v>9157.68</v>
      </c>
      <c r="K20" s="33">
        <v>13492.01</v>
      </c>
      <c r="L20" s="33">
        <f t="shared" si="4"/>
        <v>129315.04</v>
      </c>
      <c r="M20"/>
    </row>
    <row r="21" spans="1:13" ht="17.25" customHeight="1">
      <c r="A21" s="27" t="s">
        <v>27</v>
      </c>
      <c r="B21" s="33">
        <v>1367.99</v>
      </c>
      <c r="C21" s="29">
        <v>1367.99</v>
      </c>
      <c r="D21" s="29">
        <v>2735.98</v>
      </c>
      <c r="E21" s="29">
        <v>1367.99</v>
      </c>
      <c r="F21" s="33">
        <v>1367.99</v>
      </c>
      <c r="G21" s="29">
        <v>0</v>
      </c>
      <c r="H21" s="33">
        <v>1367.99</v>
      </c>
      <c r="I21" s="29">
        <v>1367.99</v>
      </c>
      <c r="J21" s="29">
        <v>2735.98</v>
      </c>
      <c r="K21" s="29">
        <v>1367.99</v>
      </c>
      <c r="L21" s="33">
        <f t="shared" si="4"/>
        <v>15047.89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-11629.26</v>
      </c>
      <c r="C24" s="33">
        <v>-11223.52</v>
      </c>
      <c r="D24" s="33">
        <v>-39619.52</v>
      </c>
      <c r="E24" s="33">
        <v>-30130.41</v>
      </c>
      <c r="F24" s="33">
        <v>-33353.35</v>
      </c>
      <c r="G24" s="33">
        <v>-16256.7</v>
      </c>
      <c r="H24" s="33">
        <v>-10119.2</v>
      </c>
      <c r="I24" s="33">
        <v>-13464.54</v>
      </c>
      <c r="J24" s="33">
        <v>-15028</v>
      </c>
      <c r="K24" s="33">
        <v>-20071.6</v>
      </c>
      <c r="L24" s="33">
        <f t="shared" si="4"/>
        <v>-200896.10000000003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-39169.850000000006</v>
      </c>
      <c r="C27" s="33">
        <f t="shared" si="6"/>
        <v>-23262.8</v>
      </c>
      <c r="D27" s="33">
        <f t="shared" si="6"/>
        <v>-65731.6</v>
      </c>
      <c r="E27" s="33">
        <f t="shared" si="6"/>
        <v>-59055.7</v>
      </c>
      <c r="F27" s="33">
        <f t="shared" si="6"/>
        <v>-52069.6</v>
      </c>
      <c r="G27" s="33">
        <f t="shared" si="6"/>
        <v>-33180.4</v>
      </c>
      <c r="H27" s="33">
        <f t="shared" si="6"/>
        <v>-22632.86</v>
      </c>
      <c r="I27" s="33">
        <f t="shared" si="6"/>
        <v>-29519.18</v>
      </c>
      <c r="J27" s="33">
        <f t="shared" si="6"/>
        <v>-18576.8</v>
      </c>
      <c r="K27" s="33">
        <f t="shared" si="6"/>
        <v>-42856</v>
      </c>
      <c r="L27" s="33">
        <f aca="true" t="shared" si="7" ref="L27:L33">SUM(B27:K27)</f>
        <v>-386054.79</v>
      </c>
      <c r="M27"/>
    </row>
    <row r="28" spans="1:13" ht="18.75" customHeight="1">
      <c r="A28" s="27" t="s">
        <v>30</v>
      </c>
      <c r="B28" s="33">
        <f>B29+B30+B31+B32</f>
        <v>-19034.4</v>
      </c>
      <c r="C28" s="33">
        <f aca="true" t="shared" si="8" ref="C28:K28">C29+C30+C31+C32</f>
        <v>-23262.8</v>
      </c>
      <c r="D28" s="33">
        <f t="shared" si="8"/>
        <v>-65731.6</v>
      </c>
      <c r="E28" s="33">
        <f t="shared" si="8"/>
        <v>-54463.2</v>
      </c>
      <c r="F28" s="33">
        <f t="shared" si="8"/>
        <v>-52069.6</v>
      </c>
      <c r="G28" s="33">
        <f t="shared" si="8"/>
        <v>-33180.4</v>
      </c>
      <c r="H28" s="33">
        <f t="shared" si="8"/>
        <v>-14740</v>
      </c>
      <c r="I28" s="33">
        <f t="shared" si="8"/>
        <v>-29519.18</v>
      </c>
      <c r="J28" s="33">
        <f t="shared" si="8"/>
        <v>-18576.8</v>
      </c>
      <c r="K28" s="33">
        <f t="shared" si="8"/>
        <v>-42856</v>
      </c>
      <c r="L28" s="33">
        <f t="shared" si="7"/>
        <v>-353433.98</v>
      </c>
      <c r="M28"/>
    </row>
    <row r="29" spans="1:13" s="36" customFormat="1" ht="18.75" customHeight="1">
      <c r="A29" s="34" t="s">
        <v>58</v>
      </c>
      <c r="B29" s="33">
        <f>-ROUND((B9)*$E$3,2)</f>
        <v>-19034.4</v>
      </c>
      <c r="C29" s="33">
        <f aca="true" t="shared" si="9" ref="C29:K29">-ROUND((C9)*$E$3,2)</f>
        <v>-23262.8</v>
      </c>
      <c r="D29" s="33">
        <f t="shared" si="9"/>
        <v>-65731.6</v>
      </c>
      <c r="E29" s="33">
        <f t="shared" si="9"/>
        <v>-54463.2</v>
      </c>
      <c r="F29" s="33">
        <f t="shared" si="9"/>
        <v>-52069.6</v>
      </c>
      <c r="G29" s="33">
        <f t="shared" si="9"/>
        <v>-33180.4</v>
      </c>
      <c r="H29" s="33">
        <f t="shared" si="9"/>
        <v>-14740</v>
      </c>
      <c r="I29" s="33">
        <f t="shared" si="9"/>
        <v>-19756</v>
      </c>
      <c r="J29" s="33">
        <f t="shared" si="9"/>
        <v>-18576.8</v>
      </c>
      <c r="K29" s="33">
        <f t="shared" si="9"/>
        <v>-42856</v>
      </c>
      <c r="L29" s="33">
        <f t="shared" si="7"/>
        <v>-343670.8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-11.26</v>
      </c>
      <c r="J31" s="17">
        <v>0</v>
      </c>
      <c r="K31" s="17">
        <v>0</v>
      </c>
      <c r="L31" s="33">
        <f t="shared" si="7"/>
        <v>-11.26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-9751.92</v>
      </c>
      <c r="J32" s="17">
        <v>0</v>
      </c>
      <c r="K32" s="17">
        <v>0</v>
      </c>
      <c r="L32" s="33">
        <f t="shared" si="7"/>
        <v>-9751.92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-20135.45</v>
      </c>
      <c r="C33" s="38">
        <f t="shared" si="10"/>
        <v>0</v>
      </c>
      <c r="D33" s="38">
        <f t="shared" si="10"/>
        <v>0</v>
      </c>
      <c r="E33" s="38">
        <f t="shared" si="10"/>
        <v>-4592.5</v>
      </c>
      <c r="F33" s="38">
        <f t="shared" si="10"/>
        <v>0</v>
      </c>
      <c r="G33" s="38">
        <f t="shared" si="10"/>
        <v>0</v>
      </c>
      <c r="H33" s="38">
        <f t="shared" si="10"/>
        <v>-7892.86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-32620.81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-20135.45</v>
      </c>
      <c r="C35" s="17">
        <v>0</v>
      </c>
      <c r="D35" s="17">
        <v>0</v>
      </c>
      <c r="E35" s="33">
        <v>-4592.5</v>
      </c>
      <c r="F35" s="28">
        <v>0</v>
      </c>
      <c r="G35" s="28">
        <v>0</v>
      </c>
      <c r="H35" s="33">
        <v>-7892.86</v>
      </c>
      <c r="I35" s="17">
        <v>0</v>
      </c>
      <c r="J35" s="28">
        <v>0</v>
      </c>
      <c r="K35" s="17">
        <v>0</v>
      </c>
      <c r="L35" s="33">
        <f>SUM(B35:K35)</f>
        <v>-32620.81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408038.30999999994</v>
      </c>
      <c r="C48" s="41">
        <f aca="true" t="shared" si="12" ref="C48:K48">IF(C17+C27+C40+C49&lt;0,0,C17+C27+C49)</f>
        <v>335014.58999999997</v>
      </c>
      <c r="D48" s="41">
        <f t="shared" si="12"/>
        <v>1105785.67</v>
      </c>
      <c r="E48" s="41">
        <f t="shared" si="12"/>
        <v>883426.48</v>
      </c>
      <c r="F48" s="41">
        <f t="shared" si="12"/>
        <v>957258.7500000001</v>
      </c>
      <c r="G48" s="41">
        <f t="shared" si="12"/>
        <v>532867.18</v>
      </c>
      <c r="H48" s="41">
        <f t="shared" si="12"/>
        <v>300747.95</v>
      </c>
      <c r="I48" s="41">
        <f t="shared" si="12"/>
        <v>407338.14999999997</v>
      </c>
      <c r="J48" s="41">
        <f t="shared" si="12"/>
        <v>470640.25</v>
      </c>
      <c r="K48" s="41">
        <f t="shared" si="12"/>
        <v>558928.41</v>
      </c>
      <c r="L48" s="42">
        <f>SUM(B48:K48)</f>
        <v>5960045.74</v>
      </c>
      <c r="M48" s="54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408038.31</v>
      </c>
      <c r="C54" s="41">
        <f aca="true" t="shared" si="14" ref="C54:J54">SUM(C55:C66)</f>
        <v>335014.6</v>
      </c>
      <c r="D54" s="41">
        <f t="shared" si="14"/>
        <v>1105785.67</v>
      </c>
      <c r="E54" s="41">
        <f t="shared" si="14"/>
        <v>883426.48</v>
      </c>
      <c r="F54" s="41">
        <f t="shared" si="14"/>
        <v>957258.75</v>
      </c>
      <c r="G54" s="41">
        <f t="shared" si="14"/>
        <v>532867.18</v>
      </c>
      <c r="H54" s="41">
        <f t="shared" si="14"/>
        <v>300747.96</v>
      </c>
      <c r="I54" s="41">
        <f>SUM(I55:I69)</f>
        <v>407338.14999999997</v>
      </c>
      <c r="J54" s="41">
        <f t="shared" si="14"/>
        <v>470640.25</v>
      </c>
      <c r="K54" s="41">
        <f>SUM(K55:K68)</f>
        <v>558928.41</v>
      </c>
      <c r="L54" s="46">
        <f>SUM(B54:K54)</f>
        <v>5960045.76</v>
      </c>
      <c r="M54" s="40"/>
    </row>
    <row r="55" spans="1:13" ht="18.75" customHeight="1">
      <c r="A55" s="47" t="s">
        <v>51</v>
      </c>
      <c r="B55" s="48">
        <v>408038.31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408038.31</v>
      </c>
      <c r="M55" s="40"/>
    </row>
    <row r="56" spans="1:12" ht="18.75" customHeight="1">
      <c r="A56" s="47" t="s">
        <v>61</v>
      </c>
      <c r="B56" s="17">
        <v>0</v>
      </c>
      <c r="C56" s="48">
        <v>292668.75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292668.75</v>
      </c>
    </row>
    <row r="57" spans="1:12" ht="18.75" customHeight="1">
      <c r="A57" s="47" t="s">
        <v>62</v>
      </c>
      <c r="B57" s="17">
        <v>0</v>
      </c>
      <c r="C57" s="48">
        <v>42345.85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42345.85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1105785.67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1105785.67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883426.48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883426.48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957258.75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957258.75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532867.18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532867.18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300747.96</v>
      </c>
      <c r="I62" s="17">
        <v>0</v>
      </c>
      <c r="J62" s="17">
        <v>0</v>
      </c>
      <c r="K62" s="17">
        <v>0</v>
      </c>
      <c r="L62" s="46">
        <f t="shared" si="15"/>
        <v>300747.96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470640.25</v>
      </c>
      <c r="K64" s="17">
        <v>0</v>
      </c>
      <c r="L64" s="46">
        <f t="shared" si="15"/>
        <v>470640.25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310149.37</v>
      </c>
      <c r="L65" s="46">
        <f t="shared" si="15"/>
        <v>310149.37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248779.04</v>
      </c>
      <c r="L66" s="46">
        <f t="shared" si="15"/>
        <v>248779.04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407338.14999999997</v>
      </c>
      <c r="J69" s="53">
        <v>0</v>
      </c>
      <c r="K69" s="53">
        <v>0</v>
      </c>
      <c r="L69" s="51">
        <f>SUM(B69:K69)</f>
        <v>407338.14999999997</v>
      </c>
    </row>
    <row r="70" spans="1:12" ht="18" customHeight="1">
      <c r="A70" s="61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2020-11-25T19:46:10Z</dcterms:modified>
  <cp:category/>
  <cp:version/>
  <cp:contentType/>
  <cp:contentStatus/>
</cp:coreProperties>
</file>