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<sst xmlns="http://schemas.openxmlformats.org/spreadsheetml/2006/main" count="79" uniqueCount="78">
  <si>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</si>
  <si>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</si>
  <si>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</si>
  <si>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</si>
  <si>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</si>
  <si>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</si>
  <si>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</si>
  <si>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</si>
  <si>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</si>
  <si>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</si>
  <si>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</si>
  <si>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</si>
  <si>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</si>
  <si>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</si>
  <si>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</si>
  <si>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</si>
  <si>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</si>
  <si>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</si>
  <si>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</si>
  <si>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</si>
  <si>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</si>
  <si>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</si>
  <si>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</si>
  <si>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</si>
  <si>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</si>
  <si>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</si>
  <si>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</si>
  <si>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</si>
  <si>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</si>
  <si>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</si>
  <si>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</si>
  <si>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</si>
  <si>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</si>
  <si>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</si>
  <si>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</si>
  <si>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</si>
  <si>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</si>
  <si>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</si>
  <si>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</si>
  <si>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</si>
  <si>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</si>
  <si>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</si>
  <si>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</si>
  <si>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</si>
  <si>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</si>
  <si>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</si>
  <si>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</si>
  <si>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</si>
  <si>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</si>
  <si>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</si>
  <si>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</si>
  <si>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</si>
  <si>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</si>
  <si>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</si>
  <si>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</si>
  <si>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</si>
  <si>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</si>
  <si>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</si>
  <si>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</si>
  <si>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</si>
  <si>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</si>
  <si>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</si>
  <si>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</si>
  <si>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</si>
  <si>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</si>
  <si>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</si>
  <si>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</si>
  <si>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</si>
  <si>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</si>
  <si>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</si>
  <si>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</si>
  <si>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</si>
  <si>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</si>
  <si>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</si>
  <si>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</si>
  <si>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</si>
  <si>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18/11/20 - VENCIMENTO 25/11/20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</si>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</sst>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2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5" fillId="0" borderId="0" xfId="0" applyFont="1" applyAlignment="1">
      <alignment/>
    </xf>
    <xf numFmtId="164" fontId="34" fillId="0" borderId="14" xfId="53" applyFont="1" applyFill="1" applyBorder="1" applyAlignment="1">
      <alignment horizontal="center" vertical="center"/>
    </xf>
    <xf numFmtId="4" fontId="46" fillId="0" borderId="0" xfId="0" applyNumberFormat="1" applyFont="1" applyAlignment="1">
      <alignment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63103</v>
      </c>
      <c r="C7" s="10">
        <f>C8+C11</f>
        <v>79075</v>
      </c>
      <c r="D7" s="10">
        <f aca="true" t="shared" si="0" ref="D7:K7">D8+D11</f>
        <v>220815</v>
      </c>
      <c r="E7" s="10">
        <f t="shared" si="0"/>
        <v>197676</v>
      </c>
      <c r="F7" s="10">
        <f t="shared" si="0"/>
        <v>206779</v>
      </c>
      <c r="G7" s="10">
        <f t="shared" si="0"/>
        <v>102941</v>
      </c>
      <c r="H7" s="10">
        <f t="shared" si="0"/>
        <v>51691</v>
      </c>
      <c r="I7" s="10">
        <f t="shared" si="0"/>
        <v>96462</v>
      </c>
      <c r="J7" s="10">
        <f t="shared" si="0"/>
        <v>75465</v>
      </c>
      <c r="K7" s="10">
        <f t="shared" si="0"/>
        <v>163456</v>
      </c>
      <c r="L7" s="10">
        <f>SUM(B7:K7)</f>
        <v>1257463</v>
      </c>
      <c r="M7" s="11"/>
    </row>
    <row r="8" spans="1:13" ht="17.25" customHeight="1">
      <c r="A8" s="12" t="s">
        <v>18</v>
      </c>
      <c r="B8" s="13">
        <f>B9+B10</f>
        <v>4411</v>
      </c>
      <c r="C8" s="13">
        <f aca="true" t="shared" si="1" ref="C8:K8">C9+C10</f>
        <v>5127</v>
      </c>
      <c r="D8" s="13">
        <f t="shared" si="1"/>
        <v>14833</v>
      </c>
      <c r="E8" s="13">
        <f t="shared" si="1"/>
        <v>12068</v>
      </c>
      <c r="F8" s="13">
        <f t="shared" si="1"/>
        <v>11424</v>
      </c>
      <c r="G8" s="13">
        <f t="shared" si="1"/>
        <v>7204</v>
      </c>
      <c r="H8" s="13">
        <f t="shared" si="1"/>
        <v>3260</v>
      </c>
      <c r="I8" s="13">
        <f t="shared" si="1"/>
        <v>4480</v>
      </c>
      <c r="J8" s="13">
        <f t="shared" si="1"/>
        <v>4179</v>
      </c>
      <c r="K8" s="13">
        <f t="shared" si="1"/>
        <v>9481</v>
      </c>
      <c r="L8" s="13">
        <f>SUM(B8:K8)</f>
        <v>76467</v>
      </c>
      <c r="M8"/>
    </row>
    <row r="9" spans="1:13" ht="17.25" customHeight="1">
      <c r="A9" s="14" t="s">
        <v>19</v>
      </c>
      <c r="B9" s="15">
        <v>4410</v>
      </c>
      <c r="C9" s="15">
        <v>5127</v>
      </c>
      <c r="D9" s="15">
        <v>14833</v>
      </c>
      <c r="E9" s="15">
        <v>12068</v>
      </c>
      <c r="F9" s="15">
        <v>11424</v>
      </c>
      <c r="G9" s="15">
        <v>7204</v>
      </c>
      <c r="H9" s="15">
        <v>3260</v>
      </c>
      <c r="I9" s="15">
        <v>4480</v>
      </c>
      <c r="J9" s="15">
        <v>4179</v>
      </c>
      <c r="K9" s="15">
        <v>9481</v>
      </c>
      <c r="L9" s="13">
        <f>SUM(B9:K9)</f>
        <v>76466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1</v>
      </c>
      <c r="M10"/>
    </row>
    <row r="11" spans="1:13" ht="17.25" customHeight="1">
      <c r="A11" s="12" t="s">
        <v>21</v>
      </c>
      <c r="B11" s="15">
        <v>58692</v>
      </c>
      <c r="C11" s="15">
        <v>73948</v>
      </c>
      <c r="D11" s="15">
        <v>205982</v>
      </c>
      <c r="E11" s="15">
        <v>185608</v>
      </c>
      <c r="F11" s="15">
        <v>195355</v>
      </c>
      <c r="G11" s="15">
        <v>95737</v>
      </c>
      <c r="H11" s="15">
        <v>48431</v>
      </c>
      <c r="I11" s="15">
        <v>91982</v>
      </c>
      <c r="J11" s="15">
        <v>71286</v>
      </c>
      <c r="K11" s="15">
        <v>153975</v>
      </c>
      <c r="L11" s="13">
        <f>SUM(B11:K11)</f>
        <v>1180996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1.259088908909432</v>
      </c>
      <c r="C15" s="22">
        <v>1.483143720977257</v>
      </c>
      <c r="D15" s="22">
        <v>1.464060057891854</v>
      </c>
      <c r="E15" s="22">
        <v>1.29736812230952</v>
      </c>
      <c r="F15" s="22">
        <v>1.48513655755</v>
      </c>
      <c r="G15" s="22">
        <v>1.500816580664235</v>
      </c>
      <c r="H15" s="22">
        <v>1.547560698328475</v>
      </c>
      <c r="I15" s="22">
        <v>1.3900039901874</v>
      </c>
      <c r="J15" s="22">
        <v>1.830895561199614</v>
      </c>
      <c r="K15" s="22">
        <v>1.271459328521761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448874.75999999995</v>
      </c>
      <c r="C17" s="25">
        <f aca="true" t="shared" si="2" ref="C17:K17">C18+C19+C20+C21+C22+C23+C24</f>
        <v>359156.85</v>
      </c>
      <c r="D17" s="25">
        <f t="shared" si="2"/>
        <v>1180919.13</v>
      </c>
      <c r="E17" s="25">
        <f t="shared" si="2"/>
        <v>946002.08</v>
      </c>
      <c r="F17" s="25">
        <f t="shared" si="2"/>
        <v>1009792.2400000001</v>
      </c>
      <c r="G17" s="25">
        <f t="shared" si="2"/>
        <v>561020.78</v>
      </c>
      <c r="H17" s="25">
        <f t="shared" si="2"/>
        <v>322593.99</v>
      </c>
      <c r="I17" s="25">
        <f t="shared" si="2"/>
        <v>438456.60000000003</v>
      </c>
      <c r="J17" s="25">
        <f t="shared" si="2"/>
        <v>491432.83999999997</v>
      </c>
      <c r="K17" s="25">
        <f t="shared" si="2"/>
        <v>602395.83</v>
      </c>
      <c r="L17" s="25">
        <f>L18+L19+L20+L21+L22+L23+L24</f>
        <v>6360645.1</v>
      </c>
      <c r="M17"/>
    </row>
    <row r="18" spans="1:13" ht="17.25" customHeight="1">
      <c r="A18" s="26" t="s">
        <v>24</v>
      </c>
      <c r="B18" s="33">
        <f aca="true" t="shared" si="3" ref="B18:K18">ROUND(B13*B7,2)</f>
        <v>363239.8</v>
      </c>
      <c r="C18" s="33">
        <f t="shared" si="3"/>
        <v>245259.02</v>
      </c>
      <c r="D18" s="33">
        <f t="shared" si="3"/>
        <v>815646.45</v>
      </c>
      <c r="E18" s="33">
        <f t="shared" si="3"/>
        <v>738438.47</v>
      </c>
      <c r="F18" s="33">
        <f t="shared" si="3"/>
        <v>683776.8</v>
      </c>
      <c r="G18" s="33">
        <f t="shared" si="3"/>
        <v>374056.71</v>
      </c>
      <c r="H18" s="33">
        <f t="shared" si="3"/>
        <v>206950.09</v>
      </c>
      <c r="I18" s="33">
        <f t="shared" si="3"/>
        <v>320765.09</v>
      </c>
      <c r="J18" s="33">
        <f t="shared" si="3"/>
        <v>270194.89</v>
      </c>
      <c r="K18" s="33">
        <f t="shared" si="3"/>
        <v>477830.92</v>
      </c>
      <c r="L18" s="33">
        <f aca="true" t="shared" si="4" ref="L18:L24">SUM(B18:K18)</f>
        <v>4496158.24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94111.4</v>
      </c>
      <c r="C19" s="33">
        <f t="shared" si="5"/>
        <v>118495.36</v>
      </c>
      <c r="D19" s="33">
        <f t="shared" si="5"/>
        <v>378508.94</v>
      </c>
      <c r="E19" s="33">
        <f t="shared" si="5"/>
        <v>219588.06</v>
      </c>
      <c r="F19" s="33">
        <f t="shared" si="5"/>
        <v>331725.12</v>
      </c>
      <c r="G19" s="33">
        <f t="shared" si="5"/>
        <v>187333.8</v>
      </c>
      <c r="H19" s="33">
        <f t="shared" si="5"/>
        <v>113317.74</v>
      </c>
      <c r="I19" s="33">
        <f t="shared" si="5"/>
        <v>125099.67</v>
      </c>
      <c r="J19" s="33">
        <f t="shared" si="5"/>
        <v>224503.73</v>
      </c>
      <c r="K19" s="33">
        <f t="shared" si="5"/>
        <v>129711.66</v>
      </c>
      <c r="L19" s="33">
        <f t="shared" si="4"/>
        <v>1922395.4799999997</v>
      </c>
      <c r="M19"/>
    </row>
    <row r="20" spans="1:13" ht="17.25" customHeight="1">
      <c r="A20" s="27" t="s">
        <v>26</v>
      </c>
      <c r="B20" s="33">
        <v>1833.27</v>
      </c>
      <c r="C20" s="33">
        <v>5258</v>
      </c>
      <c r="D20" s="33">
        <v>23647.28</v>
      </c>
      <c r="E20" s="33">
        <v>16737.97</v>
      </c>
      <c r="F20" s="33">
        <v>26275.68</v>
      </c>
      <c r="G20" s="33">
        <v>15886.97</v>
      </c>
      <c r="H20" s="33">
        <v>11077.37</v>
      </c>
      <c r="I20" s="33">
        <v>4688.39</v>
      </c>
      <c r="J20" s="33">
        <v>9026.24</v>
      </c>
      <c r="K20" s="33">
        <v>13556.86</v>
      </c>
      <c r="L20" s="33">
        <f t="shared" si="4"/>
        <v>127988.03000000001</v>
      </c>
      <c r="M20"/>
    </row>
    <row r="21" spans="1:13" ht="17.25" customHeight="1">
      <c r="A21" s="27" t="s">
        <v>27</v>
      </c>
      <c r="B21" s="33">
        <v>1367.99</v>
      </c>
      <c r="C21" s="29">
        <v>1367.99</v>
      </c>
      <c r="D21" s="29">
        <v>2735.98</v>
      </c>
      <c r="E21" s="29">
        <v>1367.99</v>
      </c>
      <c r="F21" s="33">
        <v>1367.99</v>
      </c>
      <c r="G21" s="29">
        <v>0</v>
      </c>
      <c r="H21" s="33">
        <v>1367.99</v>
      </c>
      <c r="I21" s="29">
        <v>1367.99</v>
      </c>
      <c r="J21" s="29">
        <v>2735.98</v>
      </c>
      <c r="K21" s="29">
        <v>1367.99</v>
      </c>
      <c r="L21" s="33">
        <f t="shared" si="4"/>
        <v>15047.89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0</v>
      </c>
      <c r="M22"/>
    </row>
    <row r="23" spans="1:13" ht="17.25" customHeight="1">
      <c r="A23" s="27" t="s">
        <v>73</v>
      </c>
      <c r="B23" s="33">
        <v>-120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-120</v>
      </c>
      <c r="M23"/>
    </row>
    <row r="24" spans="1:13" ht="17.25" customHeight="1">
      <c r="A24" s="27" t="s">
        <v>74</v>
      </c>
      <c r="B24" s="33">
        <v>-11557.7</v>
      </c>
      <c r="C24" s="33">
        <v>-11223.52</v>
      </c>
      <c r="D24" s="33">
        <v>-39619.52</v>
      </c>
      <c r="E24" s="33">
        <v>-30130.41</v>
      </c>
      <c r="F24" s="33">
        <v>-33353.35</v>
      </c>
      <c r="G24" s="33">
        <v>-16256.7</v>
      </c>
      <c r="H24" s="33">
        <v>-10119.2</v>
      </c>
      <c r="I24" s="33">
        <v>-13464.54</v>
      </c>
      <c r="J24" s="33">
        <v>-15028</v>
      </c>
      <c r="K24" s="33">
        <v>-20071.6</v>
      </c>
      <c r="L24" s="33">
        <f t="shared" si="4"/>
        <v>-200824.54000000004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-39539.45</v>
      </c>
      <c r="C27" s="33">
        <f t="shared" si="6"/>
        <v>-22558.8</v>
      </c>
      <c r="D27" s="33">
        <f t="shared" si="6"/>
        <v>-65265.2</v>
      </c>
      <c r="E27" s="33">
        <f t="shared" si="6"/>
        <v>-57691.7</v>
      </c>
      <c r="F27" s="33">
        <f t="shared" si="6"/>
        <v>-50265.6</v>
      </c>
      <c r="G27" s="33">
        <f t="shared" si="6"/>
        <v>-31697.6</v>
      </c>
      <c r="H27" s="33">
        <f t="shared" si="6"/>
        <v>-22236.86</v>
      </c>
      <c r="I27" s="33">
        <f t="shared" si="6"/>
        <v>-30814.29</v>
      </c>
      <c r="J27" s="33">
        <f t="shared" si="6"/>
        <v>-18387.6</v>
      </c>
      <c r="K27" s="33">
        <f t="shared" si="6"/>
        <v>-41716.4</v>
      </c>
      <c r="L27" s="33">
        <f aca="true" t="shared" si="7" ref="L27:L33">SUM(B27:K27)</f>
        <v>-380173.49999999994</v>
      </c>
      <c r="M27"/>
    </row>
    <row r="28" spans="1:13" ht="18.75" customHeight="1">
      <c r="A28" s="27" t="s">
        <v>30</v>
      </c>
      <c r="B28" s="33">
        <f>B29+B30+B31+B32</f>
        <v>-19404</v>
      </c>
      <c r="C28" s="33">
        <f aca="true" t="shared" si="8" ref="C28:K28">C29+C30+C31+C32</f>
        <v>-22558.8</v>
      </c>
      <c r="D28" s="33">
        <f t="shared" si="8"/>
        <v>-65265.2</v>
      </c>
      <c r="E28" s="33">
        <f t="shared" si="8"/>
        <v>-53099.2</v>
      </c>
      <c r="F28" s="33">
        <f t="shared" si="8"/>
        <v>-50265.6</v>
      </c>
      <c r="G28" s="33">
        <f t="shared" si="8"/>
        <v>-31697.6</v>
      </c>
      <c r="H28" s="33">
        <f t="shared" si="8"/>
        <v>-14344</v>
      </c>
      <c r="I28" s="33">
        <f t="shared" si="8"/>
        <v>-30814.29</v>
      </c>
      <c r="J28" s="33">
        <f t="shared" si="8"/>
        <v>-18387.6</v>
      </c>
      <c r="K28" s="33">
        <f t="shared" si="8"/>
        <v>-41716.4</v>
      </c>
      <c r="L28" s="33">
        <f t="shared" si="7"/>
        <v>-347552.69</v>
      </c>
      <c r="M28"/>
    </row>
    <row r="29" spans="1:13" s="36" customFormat="1" ht="18.75" customHeight="1">
      <c r="A29" s="34" t="s">
        <v>58</v>
      </c>
      <c r="B29" s="33">
        <f>-ROUND((B9)*$E$3,2)</f>
        <v>-19404</v>
      </c>
      <c r="C29" s="33">
        <f aca="true" t="shared" si="9" ref="C29:K29">-ROUND((C9)*$E$3,2)</f>
        <v>-22558.8</v>
      </c>
      <c r="D29" s="33">
        <f t="shared" si="9"/>
        <v>-65265.2</v>
      </c>
      <c r="E29" s="33">
        <f t="shared" si="9"/>
        <v>-53099.2</v>
      </c>
      <c r="F29" s="33">
        <f t="shared" si="9"/>
        <v>-50265.6</v>
      </c>
      <c r="G29" s="33">
        <f t="shared" si="9"/>
        <v>-31697.6</v>
      </c>
      <c r="H29" s="33">
        <f t="shared" si="9"/>
        <v>-14344</v>
      </c>
      <c r="I29" s="33">
        <f t="shared" si="9"/>
        <v>-19712</v>
      </c>
      <c r="J29" s="33">
        <f t="shared" si="9"/>
        <v>-18387.6</v>
      </c>
      <c r="K29" s="33">
        <f t="shared" si="9"/>
        <v>-41716.4</v>
      </c>
      <c r="L29" s="33">
        <f t="shared" si="7"/>
        <v>-336450.4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-16.89</v>
      </c>
      <c r="J31" s="17">
        <v>0</v>
      </c>
      <c r="K31" s="17">
        <v>0</v>
      </c>
      <c r="L31" s="33">
        <f t="shared" si="7"/>
        <v>-16.89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-11085.4</v>
      </c>
      <c r="J32" s="17">
        <v>0</v>
      </c>
      <c r="K32" s="17">
        <v>0</v>
      </c>
      <c r="L32" s="33">
        <f t="shared" si="7"/>
        <v>-11085.4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-20135.45</v>
      </c>
      <c r="C33" s="38">
        <f t="shared" si="10"/>
        <v>0</v>
      </c>
      <c r="D33" s="38">
        <f t="shared" si="10"/>
        <v>0</v>
      </c>
      <c r="E33" s="38">
        <f t="shared" si="10"/>
        <v>-4592.5</v>
      </c>
      <c r="F33" s="38">
        <f t="shared" si="10"/>
        <v>0</v>
      </c>
      <c r="G33" s="38">
        <f t="shared" si="10"/>
        <v>0</v>
      </c>
      <c r="H33" s="38">
        <f t="shared" si="10"/>
        <v>-7892.86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-32620.81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-20135.45</v>
      </c>
      <c r="C35" s="17">
        <v>0</v>
      </c>
      <c r="D35" s="17">
        <v>0</v>
      </c>
      <c r="E35" s="33">
        <v>-4592.5</v>
      </c>
      <c r="F35" s="28">
        <v>0</v>
      </c>
      <c r="G35" s="28">
        <v>0</v>
      </c>
      <c r="H35" s="33">
        <v>-7892.86</v>
      </c>
      <c r="I35" s="17">
        <v>0</v>
      </c>
      <c r="J35" s="28">
        <v>0</v>
      </c>
      <c r="K35" s="17">
        <v>0</v>
      </c>
      <c r="L35" s="33">
        <f>SUM(B35:K35)</f>
        <v>-32620.81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409335.30999999994</v>
      </c>
      <c r="C48" s="41">
        <f aca="true" t="shared" si="12" ref="C48:K48">IF(C17+C27+C40+C49&lt;0,0,C17+C27+C49)</f>
        <v>336598.05</v>
      </c>
      <c r="D48" s="41">
        <f t="shared" si="12"/>
        <v>1115653.93</v>
      </c>
      <c r="E48" s="41">
        <f t="shared" si="12"/>
        <v>888310.38</v>
      </c>
      <c r="F48" s="41">
        <f t="shared" si="12"/>
        <v>959526.6400000001</v>
      </c>
      <c r="G48" s="41">
        <f t="shared" si="12"/>
        <v>529323.18</v>
      </c>
      <c r="H48" s="41">
        <f t="shared" si="12"/>
        <v>300357.13</v>
      </c>
      <c r="I48" s="41">
        <f t="shared" si="12"/>
        <v>407642.31000000006</v>
      </c>
      <c r="J48" s="41">
        <f t="shared" si="12"/>
        <v>473045.24</v>
      </c>
      <c r="K48" s="41">
        <f t="shared" si="12"/>
        <v>560679.4299999999</v>
      </c>
      <c r="L48" s="42">
        <f>SUM(B48:K48)</f>
        <v>5980471.6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409335.31</v>
      </c>
      <c r="C54" s="41">
        <f aca="true" t="shared" si="14" ref="C54:J54">SUM(C55:C66)</f>
        <v>336598.04000000004</v>
      </c>
      <c r="D54" s="41">
        <f t="shared" si="14"/>
        <v>1115653.92</v>
      </c>
      <c r="E54" s="41">
        <f t="shared" si="14"/>
        <v>888310.37</v>
      </c>
      <c r="F54" s="41">
        <f t="shared" si="14"/>
        <v>959526.64</v>
      </c>
      <c r="G54" s="41">
        <f t="shared" si="14"/>
        <v>529323.19</v>
      </c>
      <c r="H54" s="41">
        <f t="shared" si="14"/>
        <v>300357.13</v>
      </c>
      <c r="I54" s="41">
        <f>SUM(I55:I69)</f>
        <v>407642.31000000006</v>
      </c>
      <c r="J54" s="41">
        <f t="shared" si="14"/>
        <v>473045.24</v>
      </c>
      <c r="K54" s="41">
        <f>SUM(K55:K68)</f>
        <v>560679.44</v>
      </c>
      <c r="L54" s="46">
        <f>SUM(B54:K54)</f>
        <v>5980471.59</v>
      </c>
      <c r="M54" s="40"/>
    </row>
    <row r="55" spans="1:13" ht="18.75" customHeight="1">
      <c r="A55" s="47" t="s">
        <v>51</v>
      </c>
      <c r="B55" s="48">
        <v>409335.31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409335.31</v>
      </c>
      <c r="M55" s="40"/>
    </row>
    <row r="56" spans="1:12" ht="18.75" customHeight="1">
      <c r="A56" s="47" t="s">
        <v>61</v>
      </c>
      <c r="B56" s="17">
        <v>0</v>
      </c>
      <c r="C56" s="48">
        <v>294085.71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294085.71</v>
      </c>
    </row>
    <row r="57" spans="1:12" ht="18.75" customHeight="1">
      <c r="A57" s="47" t="s">
        <v>62</v>
      </c>
      <c r="B57" s="17">
        <v>0</v>
      </c>
      <c r="C57" s="48">
        <v>42512.33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42512.33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1115653.92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1115653.92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888310.37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888310.37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959526.64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959526.64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529323.19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529323.19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300357.13</v>
      </c>
      <c r="I62" s="17">
        <v>0</v>
      </c>
      <c r="J62" s="17">
        <v>0</v>
      </c>
      <c r="K62" s="17">
        <v>0</v>
      </c>
      <c r="L62" s="46">
        <f t="shared" si="15"/>
        <v>300357.13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473045.24</v>
      </c>
      <c r="K64" s="17">
        <v>0</v>
      </c>
      <c r="L64" s="46">
        <f t="shared" si="15"/>
        <v>473045.24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312634.86</v>
      </c>
      <c r="L65" s="46">
        <f t="shared" si="15"/>
        <v>312634.86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248044.58</v>
      </c>
      <c r="L66" s="46">
        <f t="shared" si="15"/>
        <v>248044.58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407642.31000000006</v>
      </c>
      <c r="J69" s="53">
        <v>0</v>
      </c>
      <c r="K69" s="53">
        <v>0</v>
      </c>
      <c r="L69" s="51">
        <f>SUM(B69:K69)</f>
        <v>407642.31000000006</v>
      </c>
    </row>
    <row r="70" spans="1:12" ht="18" customHeight="1">
      <c r="A70" s="61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2020-11-24T18:31:22Z</dcterms:modified>
  <cp:category/>
  <cp:version/>
  <cp:contentType/>
  <cp:contentStatus/>
</cp:coreProperties>
</file>