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<sst xmlns="http://schemas.openxmlformats.org/spreadsheetml/2006/main" count="79" uniqueCount="78">
  <si>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</si>
  <si>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</si>
  <si>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</si>
  <si>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</si>
  <si>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</si>
  <si>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</si>
  <si>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</si>
  <si>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</si>
  <si>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</si>
  <si>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</si>
  <si>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</si>
  <si>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</si>
  <si>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</si>
  <si>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</si>
  <si>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</si>
  <si>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</si>
  <si>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</si>
  <si>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</si>
  <si>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</si>
  <si>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</si>
  <si>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</si>
  <si>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</si>
  <si>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</si>
  <si>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</si>
  <si>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</si>
  <si>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</si>
  <si>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</si>
  <si>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</si>
  <si>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</si>
  <si>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</si>
  <si>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</si>
  <si>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</si>
  <si>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</si>
  <si>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</si>
  <si>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</si>
  <si>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</si>
  <si>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</si>
  <si>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</si>
  <si>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</si>
  <si>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</si>
  <si>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</si>
  <si>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</si>
  <si>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</si>
  <si>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</si>
  <si>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</si>
  <si>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</si>
  <si>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</si>
  <si>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</si>
  <si>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</si>
  <si>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</si>
  <si>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</si>
  <si>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</si>
  <si>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</si>
  <si>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</si>
  <si>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</si>
  <si>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</si>
  <si>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</si>
  <si>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</si>
  <si>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</si>
  <si>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</si>
  <si>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</si>
  <si>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</si>
  <si>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</si>
  <si>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</si>
  <si>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</si>
  <si>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</si>
  <si>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</si>
  <si>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</si>
  <si>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</si>
  <si>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</si>
  <si>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</si>
  <si>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</si>
  <si>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</si>
  <si>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</si>
  <si>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</si>
  <si>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</si>
  <si>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17/11/20 - VENCIMENTO 24/11/20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</si>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</sst>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62191</v>
      </c>
      <c r="C7" s="10">
        <f>C8+C11</f>
        <v>77729</v>
      </c>
      <c r="D7" s="10">
        <f aca="true" t="shared" si="0" ref="D7:K7">D8+D11</f>
        <v>213882</v>
      </c>
      <c r="E7" s="10">
        <f t="shared" si="0"/>
        <v>195011</v>
      </c>
      <c r="F7" s="10">
        <f t="shared" si="0"/>
        <v>206009</v>
      </c>
      <c r="G7" s="10">
        <f t="shared" si="0"/>
        <v>103825</v>
      </c>
      <c r="H7" s="10">
        <f t="shared" si="0"/>
        <v>53595</v>
      </c>
      <c r="I7" s="10">
        <f t="shared" si="0"/>
        <v>96309</v>
      </c>
      <c r="J7" s="10">
        <f t="shared" si="0"/>
        <v>74896</v>
      </c>
      <c r="K7" s="10">
        <f t="shared" si="0"/>
        <v>159950</v>
      </c>
      <c r="L7" s="10">
        <f>SUM(B7:K7)</f>
        <v>1243397</v>
      </c>
      <c r="M7" s="11"/>
    </row>
    <row r="8" spans="1:13" ht="17.25" customHeight="1">
      <c r="A8" s="12" t="s">
        <v>18</v>
      </c>
      <c r="B8" s="13">
        <f>B9+B10</f>
        <v>4350</v>
      </c>
      <c r="C8" s="13">
        <f aca="true" t="shared" si="1" ref="C8:K8">C9+C10</f>
        <v>5153</v>
      </c>
      <c r="D8" s="13">
        <f t="shared" si="1"/>
        <v>14544</v>
      </c>
      <c r="E8" s="13">
        <f t="shared" si="1"/>
        <v>12202</v>
      </c>
      <c r="F8" s="13">
        <f t="shared" si="1"/>
        <v>11535</v>
      </c>
      <c r="G8" s="13">
        <f t="shared" si="1"/>
        <v>7355</v>
      </c>
      <c r="H8" s="13">
        <f t="shared" si="1"/>
        <v>3248</v>
      </c>
      <c r="I8" s="13">
        <f t="shared" si="1"/>
        <v>4599</v>
      </c>
      <c r="J8" s="13">
        <f t="shared" si="1"/>
        <v>4065</v>
      </c>
      <c r="K8" s="13">
        <f t="shared" si="1"/>
        <v>9189</v>
      </c>
      <c r="L8" s="13">
        <f>SUM(B8:K8)</f>
        <v>76240</v>
      </c>
      <c r="M8"/>
    </row>
    <row r="9" spans="1:13" ht="17.25" customHeight="1">
      <c r="A9" s="14" t="s">
        <v>19</v>
      </c>
      <c r="B9" s="15">
        <v>4346</v>
      </c>
      <c r="C9" s="15">
        <v>5153</v>
      </c>
      <c r="D9" s="15">
        <v>14544</v>
      </c>
      <c r="E9" s="15">
        <v>12202</v>
      </c>
      <c r="F9" s="15">
        <v>11535</v>
      </c>
      <c r="G9" s="15">
        <v>7355</v>
      </c>
      <c r="H9" s="15">
        <v>3248</v>
      </c>
      <c r="I9" s="15">
        <v>4599</v>
      </c>
      <c r="J9" s="15">
        <v>4065</v>
      </c>
      <c r="K9" s="15">
        <v>9189</v>
      </c>
      <c r="L9" s="13">
        <f>SUM(B9:K9)</f>
        <v>76236</v>
      </c>
      <c r="M9"/>
    </row>
    <row r="10" spans="1:13" ht="17.25" customHeight="1">
      <c r="A10" s="14" t="s">
        <v>20</v>
      </c>
      <c r="B10" s="15">
        <v>4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4</v>
      </c>
      <c r="M10"/>
    </row>
    <row r="11" spans="1:13" ht="17.25" customHeight="1">
      <c r="A11" s="12" t="s">
        <v>21</v>
      </c>
      <c r="B11" s="15">
        <v>57841</v>
      </c>
      <c r="C11" s="15">
        <v>72576</v>
      </c>
      <c r="D11" s="15">
        <v>199338</v>
      </c>
      <c r="E11" s="15">
        <v>182809</v>
      </c>
      <c r="F11" s="15">
        <v>194474</v>
      </c>
      <c r="G11" s="15">
        <v>96470</v>
      </c>
      <c r="H11" s="15">
        <v>50347</v>
      </c>
      <c r="I11" s="15">
        <v>91710</v>
      </c>
      <c r="J11" s="15">
        <v>70831</v>
      </c>
      <c r="K11" s="15">
        <v>150761</v>
      </c>
      <c r="L11" s="13">
        <f>SUM(B11:K11)</f>
        <v>1167157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1.274595852796925</v>
      </c>
      <c r="C15" s="22">
        <v>1.503461112836422</v>
      </c>
      <c r="D15" s="22">
        <v>1.502697230006407</v>
      </c>
      <c r="E15" s="22">
        <v>1.311443062659915</v>
      </c>
      <c r="F15" s="22">
        <v>1.489325162482589</v>
      </c>
      <c r="G15" s="22">
        <v>1.496297003469502</v>
      </c>
      <c r="H15" s="22">
        <v>1.501210396807714</v>
      </c>
      <c r="I15" s="22">
        <v>1.3918812964345</v>
      </c>
      <c r="J15" s="22">
        <v>1.836209057590547</v>
      </c>
      <c r="K15" s="22">
        <v>1.299268743991719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447637.58999999997</v>
      </c>
      <c r="C17" s="25">
        <f aca="true" t="shared" si="2" ref="C17:K17">C18+C19+C20+C21+C22+C23+C24</f>
        <v>357644.20999999996</v>
      </c>
      <c r="D17" s="25">
        <f t="shared" si="2"/>
        <v>1173875.7899999998</v>
      </c>
      <c r="E17" s="25">
        <f t="shared" si="2"/>
        <v>942453.6299999999</v>
      </c>
      <c r="F17" s="25">
        <f t="shared" si="2"/>
        <v>1008794.68</v>
      </c>
      <c r="G17" s="25">
        <f t="shared" si="2"/>
        <v>564552.6000000001</v>
      </c>
      <c r="H17" s="25">
        <f t="shared" si="2"/>
        <v>324191.25</v>
      </c>
      <c r="I17" s="25">
        <f t="shared" si="2"/>
        <v>437956.27</v>
      </c>
      <c r="J17" s="25">
        <f t="shared" si="2"/>
        <v>488866.89</v>
      </c>
      <c r="K17" s="25">
        <f t="shared" si="2"/>
        <v>602609.57</v>
      </c>
      <c r="L17" s="25">
        <f>L18+L19+L20+L21+L22+L23+L24</f>
        <v>6348582.4799999995</v>
      </c>
      <c r="M17"/>
    </row>
    <row r="18" spans="1:13" ht="17.25" customHeight="1">
      <c r="A18" s="26" t="s">
        <v>24</v>
      </c>
      <c r="B18" s="33">
        <f aca="true" t="shared" si="3" ref="B18:K18">ROUND(B13*B7,2)</f>
        <v>357990.05</v>
      </c>
      <c r="C18" s="33">
        <f t="shared" si="3"/>
        <v>241084.27</v>
      </c>
      <c r="D18" s="33">
        <f t="shared" si="3"/>
        <v>790037.33</v>
      </c>
      <c r="E18" s="33">
        <f t="shared" si="3"/>
        <v>728483.09</v>
      </c>
      <c r="F18" s="33">
        <f t="shared" si="3"/>
        <v>681230.56</v>
      </c>
      <c r="G18" s="33">
        <f t="shared" si="3"/>
        <v>377268.9</v>
      </c>
      <c r="H18" s="33">
        <f t="shared" si="3"/>
        <v>214572.94</v>
      </c>
      <c r="I18" s="33">
        <f t="shared" si="3"/>
        <v>320256.32</v>
      </c>
      <c r="J18" s="33">
        <f t="shared" si="3"/>
        <v>268157.64</v>
      </c>
      <c r="K18" s="33">
        <f t="shared" si="3"/>
        <v>467581.84</v>
      </c>
      <c r="L18" s="33">
        <f aca="true" t="shared" si="4" ref="L18:L24">SUM(B18:K18)</f>
        <v>4446662.9399999995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98302.58</v>
      </c>
      <c r="C19" s="33">
        <f t="shared" si="5"/>
        <v>121376.55</v>
      </c>
      <c r="D19" s="33">
        <f t="shared" si="5"/>
        <v>397149.58</v>
      </c>
      <c r="E19" s="33">
        <f t="shared" si="5"/>
        <v>226881</v>
      </c>
      <c r="F19" s="33">
        <f t="shared" si="5"/>
        <v>333343.25</v>
      </c>
      <c r="G19" s="33">
        <f t="shared" si="5"/>
        <v>187237.42</v>
      </c>
      <c r="H19" s="33">
        <f t="shared" si="5"/>
        <v>107546.19</v>
      </c>
      <c r="I19" s="33">
        <f t="shared" si="5"/>
        <v>125502.46</v>
      </c>
      <c r="J19" s="33">
        <f t="shared" si="5"/>
        <v>224235.85</v>
      </c>
      <c r="K19" s="33">
        <f t="shared" si="5"/>
        <v>139932.63</v>
      </c>
      <c r="L19" s="33">
        <f t="shared" si="4"/>
        <v>1961507.5099999998</v>
      </c>
      <c r="M19"/>
    </row>
    <row r="20" spans="1:13" ht="17.25" customHeight="1">
      <c r="A20" s="27" t="s">
        <v>26</v>
      </c>
      <c r="B20" s="33">
        <v>1656.25</v>
      </c>
      <c r="C20" s="33">
        <v>5038.92</v>
      </c>
      <c r="D20" s="33">
        <v>23572.42</v>
      </c>
      <c r="E20" s="33">
        <v>17219.95</v>
      </c>
      <c r="F20" s="33">
        <v>26206.23</v>
      </c>
      <c r="G20" s="33">
        <v>16302.98</v>
      </c>
      <c r="H20" s="33">
        <v>10823.33</v>
      </c>
      <c r="I20" s="33">
        <v>4294.04</v>
      </c>
      <c r="J20" s="33">
        <v>8763.34</v>
      </c>
      <c r="K20" s="33">
        <v>13798.71</v>
      </c>
      <c r="L20" s="33">
        <f t="shared" si="4"/>
        <v>127676.16999999998</v>
      </c>
      <c r="M20"/>
    </row>
    <row r="21" spans="1:13" ht="17.25" customHeight="1">
      <c r="A21" s="27" t="s">
        <v>27</v>
      </c>
      <c r="B21" s="33">
        <v>1367.99</v>
      </c>
      <c r="C21" s="29">
        <v>1367.99</v>
      </c>
      <c r="D21" s="29">
        <v>2735.98</v>
      </c>
      <c r="E21" s="29">
        <v>0</v>
      </c>
      <c r="F21" s="33">
        <v>1367.99</v>
      </c>
      <c r="G21" s="29">
        <v>0</v>
      </c>
      <c r="H21" s="33">
        <v>1367.99</v>
      </c>
      <c r="I21" s="29">
        <v>1367.99</v>
      </c>
      <c r="J21" s="29">
        <v>2735.98</v>
      </c>
      <c r="K21" s="29">
        <v>1367.99</v>
      </c>
      <c r="L21" s="33">
        <f t="shared" si="4"/>
        <v>13679.9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-120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-120</v>
      </c>
      <c r="M23"/>
    </row>
    <row r="24" spans="1:13" ht="17.25" customHeight="1">
      <c r="A24" s="27" t="s">
        <v>74</v>
      </c>
      <c r="B24" s="33">
        <v>-11559.28</v>
      </c>
      <c r="C24" s="33">
        <v>-11223.52</v>
      </c>
      <c r="D24" s="33">
        <v>-39619.52</v>
      </c>
      <c r="E24" s="33">
        <v>-30130.41</v>
      </c>
      <c r="F24" s="33">
        <v>-33353.35</v>
      </c>
      <c r="G24" s="33">
        <v>-16256.7</v>
      </c>
      <c r="H24" s="33">
        <v>-10119.2</v>
      </c>
      <c r="I24" s="33">
        <v>-13464.54</v>
      </c>
      <c r="J24" s="33">
        <v>-15025.92</v>
      </c>
      <c r="K24" s="33">
        <v>-20071.6</v>
      </c>
      <c r="L24" s="33">
        <f t="shared" si="4"/>
        <v>-200824.04000000004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-39257.850000000006</v>
      </c>
      <c r="C27" s="33">
        <f t="shared" si="6"/>
        <v>-22673.2</v>
      </c>
      <c r="D27" s="33">
        <f t="shared" si="6"/>
        <v>-63993.6</v>
      </c>
      <c r="E27" s="33">
        <f t="shared" si="6"/>
        <v>-58281.3</v>
      </c>
      <c r="F27" s="33">
        <f t="shared" si="6"/>
        <v>-50754</v>
      </c>
      <c r="G27" s="33">
        <f t="shared" si="6"/>
        <v>-32362</v>
      </c>
      <c r="H27" s="33">
        <f t="shared" si="6"/>
        <v>-22184.06</v>
      </c>
      <c r="I27" s="33">
        <f t="shared" si="6"/>
        <v>-50658.39</v>
      </c>
      <c r="J27" s="33">
        <f t="shared" si="6"/>
        <v>-17886</v>
      </c>
      <c r="K27" s="33">
        <f t="shared" si="6"/>
        <v>-40431.6</v>
      </c>
      <c r="L27" s="33">
        <f aca="true" t="shared" si="7" ref="L27:L33">SUM(B27:K27)</f>
        <v>-398482</v>
      </c>
      <c r="M27"/>
    </row>
    <row r="28" spans="1:13" ht="18.75" customHeight="1">
      <c r="A28" s="27" t="s">
        <v>30</v>
      </c>
      <c r="B28" s="33">
        <f>B29+B30+B31+B32</f>
        <v>-19122.4</v>
      </c>
      <c r="C28" s="33">
        <f aca="true" t="shared" si="8" ref="C28:K28">C29+C30+C31+C32</f>
        <v>-22673.2</v>
      </c>
      <c r="D28" s="33">
        <f t="shared" si="8"/>
        <v>-63993.6</v>
      </c>
      <c r="E28" s="33">
        <f t="shared" si="8"/>
        <v>-53688.8</v>
      </c>
      <c r="F28" s="33">
        <f t="shared" si="8"/>
        <v>-50754</v>
      </c>
      <c r="G28" s="33">
        <f t="shared" si="8"/>
        <v>-32362</v>
      </c>
      <c r="H28" s="33">
        <f t="shared" si="8"/>
        <v>-14291.2</v>
      </c>
      <c r="I28" s="33">
        <f t="shared" si="8"/>
        <v>-50658.39</v>
      </c>
      <c r="J28" s="33">
        <f t="shared" si="8"/>
        <v>-17886</v>
      </c>
      <c r="K28" s="33">
        <f t="shared" si="8"/>
        <v>-40431.6</v>
      </c>
      <c r="L28" s="33">
        <f t="shared" si="7"/>
        <v>-365861.19</v>
      </c>
      <c r="M28"/>
    </row>
    <row r="29" spans="1:13" s="36" customFormat="1" ht="18.75" customHeight="1">
      <c r="A29" s="34" t="s">
        <v>58</v>
      </c>
      <c r="B29" s="33">
        <f>-ROUND((B9)*$E$3,2)</f>
        <v>-19122.4</v>
      </c>
      <c r="C29" s="33">
        <f aca="true" t="shared" si="9" ref="C29:K29">-ROUND((C9)*$E$3,2)</f>
        <v>-22673.2</v>
      </c>
      <c r="D29" s="33">
        <f t="shared" si="9"/>
        <v>-63993.6</v>
      </c>
      <c r="E29" s="33">
        <f t="shared" si="9"/>
        <v>-53688.8</v>
      </c>
      <c r="F29" s="33">
        <f t="shared" si="9"/>
        <v>-50754</v>
      </c>
      <c r="G29" s="33">
        <f t="shared" si="9"/>
        <v>-32362</v>
      </c>
      <c r="H29" s="33">
        <f t="shared" si="9"/>
        <v>-14291.2</v>
      </c>
      <c r="I29" s="33">
        <f t="shared" si="9"/>
        <v>-20235.6</v>
      </c>
      <c r="J29" s="33">
        <f t="shared" si="9"/>
        <v>-17886</v>
      </c>
      <c r="K29" s="33">
        <f t="shared" si="9"/>
        <v>-40431.6</v>
      </c>
      <c r="L29" s="33">
        <f t="shared" si="7"/>
        <v>-335438.39999999997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-73.21</v>
      </c>
      <c r="J31" s="17">
        <v>0</v>
      </c>
      <c r="K31" s="17">
        <v>0</v>
      </c>
      <c r="L31" s="33">
        <f t="shared" si="7"/>
        <v>-73.21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-30349.58</v>
      </c>
      <c r="J32" s="17">
        <v>0</v>
      </c>
      <c r="K32" s="17">
        <v>0</v>
      </c>
      <c r="L32" s="33">
        <f t="shared" si="7"/>
        <v>-30349.58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-20135.45</v>
      </c>
      <c r="C33" s="38">
        <f t="shared" si="10"/>
        <v>0</v>
      </c>
      <c r="D33" s="38">
        <f t="shared" si="10"/>
        <v>0</v>
      </c>
      <c r="E33" s="38">
        <f t="shared" si="10"/>
        <v>-4592.5</v>
      </c>
      <c r="F33" s="38">
        <f t="shared" si="10"/>
        <v>0</v>
      </c>
      <c r="G33" s="38">
        <f t="shared" si="10"/>
        <v>0</v>
      </c>
      <c r="H33" s="38">
        <f t="shared" si="10"/>
        <v>-7892.86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-32620.81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-20135.45</v>
      </c>
      <c r="C35" s="17">
        <v>0</v>
      </c>
      <c r="D35" s="17">
        <v>0</v>
      </c>
      <c r="E35" s="33">
        <v>-4592.5</v>
      </c>
      <c r="F35" s="28">
        <v>0</v>
      </c>
      <c r="G35" s="28">
        <v>0</v>
      </c>
      <c r="H35" s="33">
        <v>-7892.86</v>
      </c>
      <c r="I35" s="17">
        <v>0</v>
      </c>
      <c r="J35" s="28">
        <v>0</v>
      </c>
      <c r="K35" s="17">
        <v>0</v>
      </c>
      <c r="L35" s="33">
        <f>SUM(B35:K35)</f>
        <v>-32620.81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408379.74</v>
      </c>
      <c r="C48" s="41">
        <f aca="true" t="shared" si="12" ref="C48:K48">IF(C17+C27+C40+C49&lt;0,0,C17+C27+C49)</f>
        <v>334971.00999999995</v>
      </c>
      <c r="D48" s="41">
        <f t="shared" si="12"/>
        <v>1109882.1899999997</v>
      </c>
      <c r="E48" s="41">
        <f t="shared" si="12"/>
        <v>884172.3299999998</v>
      </c>
      <c r="F48" s="41">
        <f t="shared" si="12"/>
        <v>958040.68</v>
      </c>
      <c r="G48" s="41">
        <f t="shared" si="12"/>
        <v>532190.6000000001</v>
      </c>
      <c r="H48" s="41">
        <f t="shared" si="12"/>
        <v>302007.19</v>
      </c>
      <c r="I48" s="41">
        <f t="shared" si="12"/>
        <v>387297.88</v>
      </c>
      <c r="J48" s="41">
        <f t="shared" si="12"/>
        <v>470980.89</v>
      </c>
      <c r="K48" s="41">
        <f t="shared" si="12"/>
        <v>562177.97</v>
      </c>
      <c r="L48" s="42">
        <f>SUM(B48:K48)</f>
        <v>5950100.4799999995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408379.75</v>
      </c>
      <c r="C54" s="41">
        <f aca="true" t="shared" si="14" ref="C54:J54">SUM(C55:C66)</f>
        <v>334971</v>
      </c>
      <c r="D54" s="41">
        <f t="shared" si="14"/>
        <v>1109882.19</v>
      </c>
      <c r="E54" s="41">
        <f t="shared" si="14"/>
        <v>884172.33</v>
      </c>
      <c r="F54" s="41">
        <f t="shared" si="14"/>
        <v>958040.69</v>
      </c>
      <c r="G54" s="41">
        <f t="shared" si="14"/>
        <v>532190.61</v>
      </c>
      <c r="H54" s="41">
        <f t="shared" si="14"/>
        <v>302007.19</v>
      </c>
      <c r="I54" s="41">
        <f>SUM(I55:I69)</f>
        <v>387297.88</v>
      </c>
      <c r="J54" s="41">
        <f t="shared" si="14"/>
        <v>470980.89</v>
      </c>
      <c r="K54" s="41">
        <f>SUM(K55:K68)</f>
        <v>562177.96</v>
      </c>
      <c r="L54" s="46">
        <f>SUM(B54:K54)</f>
        <v>5950100.49</v>
      </c>
      <c r="M54" s="40"/>
    </row>
    <row r="55" spans="1:13" ht="18.75" customHeight="1">
      <c r="A55" s="47" t="s">
        <v>51</v>
      </c>
      <c r="B55" s="48">
        <v>408379.75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408379.75</v>
      </c>
      <c r="M55" s="40"/>
    </row>
    <row r="56" spans="1:12" ht="18.75" customHeight="1">
      <c r="A56" s="47" t="s">
        <v>61</v>
      </c>
      <c r="B56" s="17">
        <v>0</v>
      </c>
      <c r="C56" s="48">
        <v>292798.15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292798.15</v>
      </c>
    </row>
    <row r="57" spans="1:12" ht="18.75" customHeight="1">
      <c r="A57" s="47" t="s">
        <v>62</v>
      </c>
      <c r="B57" s="17">
        <v>0</v>
      </c>
      <c r="C57" s="48">
        <v>42172.85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42172.85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1109882.19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1109882.19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884172.33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884172.33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958040.69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958040.69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532190.61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532190.61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302007.19</v>
      </c>
      <c r="I62" s="17">
        <v>0</v>
      </c>
      <c r="J62" s="17">
        <v>0</v>
      </c>
      <c r="K62" s="17">
        <v>0</v>
      </c>
      <c r="L62" s="46">
        <f t="shared" si="15"/>
        <v>302007.19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470980.89</v>
      </c>
      <c r="K64" s="17">
        <v>0</v>
      </c>
      <c r="L64" s="46">
        <f t="shared" si="15"/>
        <v>470980.89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318080.29</v>
      </c>
      <c r="L65" s="46">
        <f t="shared" si="15"/>
        <v>318080.29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244097.67</v>
      </c>
      <c r="L66" s="46">
        <f t="shared" si="15"/>
        <v>244097.67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4">
        <v>0</v>
      </c>
      <c r="C69" s="54">
        <v>0</v>
      </c>
      <c r="D69" s="54">
        <v>0</v>
      </c>
      <c r="E69" s="54">
        <v>0</v>
      </c>
      <c r="F69" s="54">
        <v>0</v>
      </c>
      <c r="G69" s="54">
        <v>0</v>
      </c>
      <c r="H69" s="54">
        <v>0</v>
      </c>
      <c r="I69" s="51">
        <v>387297.88</v>
      </c>
      <c r="J69" s="54">
        <v>0</v>
      </c>
      <c r="K69" s="54">
        <v>0</v>
      </c>
      <c r="L69" s="51">
        <f>SUM(B69:K69)</f>
        <v>387297.88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3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2020-11-23T18:09:42Z</dcterms:modified>
  <cp:category/>
  <cp:version/>
  <cp:contentType/>
  <cp:contentStatus/>
</cp:coreProperties>
</file>