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<sst xmlns="http://schemas.openxmlformats.org/spreadsheetml/2006/main" count="80" uniqueCount="79">
  <si>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</si>
  <si>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</si>
  <si>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</si>
  <si>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</si>
  <si>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</si>
  <si>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</si>
  <si>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</si>
  <si>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</si>
  <si>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</si>
  <si>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</si>
  <si>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</si>
  <si>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</si>
  <si>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</si>
  <si>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</si>
  <si>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</si>
  <si>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</si>
  <si>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</si>
  <si>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</si>
  <si>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</si>
  <si>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</si>
  <si>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</si>
  <si>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</si>
  <si>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</si>
  <si>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</si>
  <si>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</si>
  <si>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</si>
  <si>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</si>
  <si>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</si>
  <si>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</si>
  <si>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</si>
  <si>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</si>
  <si>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</si>
  <si>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</si>
  <si>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</si>
  <si>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</si>
  <si>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</si>
  <si>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</si>
  <si>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</si>
  <si>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</si>
  <si>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</si>
  <si>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</si>
  <si>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</si>
  <si>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</si>
  <si>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</si>
  <si>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</si>
  <si>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</si>
  <si>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</si>
  <si>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</si>
  <si>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</si>
  <si>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</si>
  <si>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</si>
  <si>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</si>
  <si>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</si>
  <si>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</si>
  <si>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</si>
  <si>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</si>
  <si>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</si>
  <si>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</si>
  <si>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</si>
  <si>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</si>
  <si>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</si>
  <si>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</si>
  <si>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</si>
  <si>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</si>
  <si>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</si>
  <si>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</si>
  <si>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</si>
  <si>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</si>
  <si>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</si>
  <si>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</si>
  <si>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</si>
  <si>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</si>
  <si>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</si>
  <si>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</si>
  <si>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</si>
  <si>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16/11/20 - VENCIMENTO 23/11/20</t>
  </si>
  <si>
    <t>5.3. Revisão de Remuneração pelo Transporte Coletivo ¹</t>
  </si>
  <si>
    <t>7.15. Consórcio KBPX</t>
  </si>
  <si>
    <t xml:space="preserve">¹ Revisões de acordo com as portarias SMT.GAB 081 e 087/20, período de 01 a 31/08/20; revisão de passageiros e fator de transição, período de 01 a 31/08/20. Total de 7.282 passageiros. 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</si>
</sst>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62884</v>
      </c>
      <c r="C7" s="10">
        <f>C8+C11</f>
        <v>76939</v>
      </c>
      <c r="D7" s="10">
        <f aca="true" t="shared" si="0" ref="D7:K7">D8+D11</f>
        <v>214025</v>
      </c>
      <c r="E7" s="10">
        <f t="shared" si="0"/>
        <v>193862</v>
      </c>
      <c r="F7" s="10">
        <f t="shared" si="0"/>
        <v>205937</v>
      </c>
      <c r="G7" s="10">
        <f t="shared" si="0"/>
        <v>102746</v>
      </c>
      <c r="H7" s="10">
        <f t="shared" si="0"/>
        <v>52367</v>
      </c>
      <c r="I7" s="10">
        <f t="shared" si="0"/>
        <v>93536</v>
      </c>
      <c r="J7" s="10">
        <f t="shared" si="0"/>
        <v>73210</v>
      </c>
      <c r="K7" s="10">
        <f t="shared" si="0"/>
        <v>159444</v>
      </c>
      <c r="L7" s="10">
        <f>SUM(B7:K7)</f>
        <v>1234950</v>
      </c>
      <c r="M7" s="11"/>
    </row>
    <row r="8" spans="1:13" ht="17.25" customHeight="1">
      <c r="A8" s="12" t="s">
        <v>18</v>
      </c>
      <c r="B8" s="13">
        <f>B9+B10</f>
        <v>4694</v>
      </c>
      <c r="C8" s="13">
        <f aca="true" t="shared" si="1" ref="C8:K8">C9+C10</f>
        <v>5616</v>
      </c>
      <c r="D8" s="13">
        <f t="shared" si="1"/>
        <v>15766</v>
      </c>
      <c r="E8" s="13">
        <f t="shared" si="1"/>
        <v>13449</v>
      </c>
      <c r="F8" s="13">
        <f t="shared" si="1"/>
        <v>13011</v>
      </c>
      <c r="G8" s="13">
        <f t="shared" si="1"/>
        <v>7749</v>
      </c>
      <c r="H8" s="13">
        <f t="shared" si="1"/>
        <v>3581</v>
      </c>
      <c r="I8" s="13">
        <f t="shared" si="1"/>
        <v>4869</v>
      </c>
      <c r="J8" s="13">
        <f t="shared" si="1"/>
        <v>4270</v>
      </c>
      <c r="K8" s="13">
        <f t="shared" si="1"/>
        <v>10130</v>
      </c>
      <c r="L8" s="13">
        <f>SUM(B8:K8)</f>
        <v>83135</v>
      </c>
      <c r="M8"/>
    </row>
    <row r="9" spans="1:13" ht="17.25" customHeight="1">
      <c r="A9" s="14" t="s">
        <v>19</v>
      </c>
      <c r="B9" s="15">
        <v>4693</v>
      </c>
      <c r="C9" s="15">
        <v>5616</v>
      </c>
      <c r="D9" s="15">
        <v>15766</v>
      </c>
      <c r="E9" s="15">
        <v>13449</v>
      </c>
      <c r="F9" s="15">
        <v>13011</v>
      </c>
      <c r="G9" s="15">
        <v>7749</v>
      </c>
      <c r="H9" s="15">
        <v>3579</v>
      </c>
      <c r="I9" s="15">
        <v>4869</v>
      </c>
      <c r="J9" s="15">
        <v>4270</v>
      </c>
      <c r="K9" s="15">
        <v>10130</v>
      </c>
      <c r="L9" s="13">
        <f>SUM(B9:K9)</f>
        <v>83132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2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58190</v>
      </c>
      <c r="C11" s="15">
        <v>71323</v>
      </c>
      <c r="D11" s="15">
        <v>198259</v>
      </c>
      <c r="E11" s="15">
        <v>180413</v>
      </c>
      <c r="F11" s="15">
        <v>192926</v>
      </c>
      <c r="G11" s="15">
        <v>94997</v>
      </c>
      <c r="H11" s="15">
        <v>48786</v>
      </c>
      <c r="I11" s="15">
        <v>88667</v>
      </c>
      <c r="J11" s="15">
        <v>68940</v>
      </c>
      <c r="K11" s="15">
        <v>149314</v>
      </c>
      <c r="L11" s="13">
        <f>SUM(B11:K11)</f>
        <v>1151815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1.274633225488023</v>
      </c>
      <c r="C15" s="22">
        <v>1.516531456135627</v>
      </c>
      <c r="D15" s="22">
        <v>1.502178204737029</v>
      </c>
      <c r="E15" s="22">
        <v>1.317907164002513</v>
      </c>
      <c r="F15" s="22">
        <v>1.486936019121417</v>
      </c>
      <c r="G15" s="22">
        <v>1.514976116392314</v>
      </c>
      <c r="H15" s="22">
        <v>1.531489381855399</v>
      </c>
      <c r="I15" s="22">
        <v>1.426719113725854</v>
      </c>
      <c r="J15" s="22">
        <v>1.880653455992016</v>
      </c>
      <c r="K15" s="22">
        <v>1.298432148767844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453003.32</v>
      </c>
      <c r="C17" s="25">
        <f aca="true" t="shared" si="2" ref="C17:K17">C18+C19+C20+C21+C22+C23+C24</f>
        <v>357123.17999999993</v>
      </c>
      <c r="D17" s="25">
        <f t="shared" si="2"/>
        <v>1174017.45</v>
      </c>
      <c r="E17" s="25">
        <f t="shared" si="2"/>
        <v>941505.8999999999</v>
      </c>
      <c r="F17" s="25">
        <f t="shared" si="2"/>
        <v>1006863.68</v>
      </c>
      <c r="G17" s="25">
        <f t="shared" si="2"/>
        <v>566003.43</v>
      </c>
      <c r="H17" s="25">
        <f t="shared" si="2"/>
        <v>323319.70999999996</v>
      </c>
      <c r="I17" s="25">
        <f t="shared" si="2"/>
        <v>435957.44</v>
      </c>
      <c r="J17" s="25">
        <f t="shared" si="2"/>
        <v>489474.04</v>
      </c>
      <c r="K17" s="25">
        <f t="shared" si="2"/>
        <v>600362.63</v>
      </c>
      <c r="L17" s="25">
        <f>L18+L19+L20+L21+L22+L23+L24</f>
        <v>6347630.780000001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361979.17</v>
      </c>
      <c r="C18" s="33">
        <f t="shared" si="3"/>
        <v>238634</v>
      </c>
      <c r="D18" s="33">
        <f t="shared" si="3"/>
        <v>790565.55</v>
      </c>
      <c r="E18" s="33">
        <f t="shared" si="3"/>
        <v>724190.89</v>
      </c>
      <c r="F18" s="33">
        <f t="shared" si="3"/>
        <v>680992.47</v>
      </c>
      <c r="G18" s="33">
        <f t="shared" si="3"/>
        <v>373348.14</v>
      </c>
      <c r="H18" s="33">
        <f t="shared" si="3"/>
        <v>209656.52</v>
      </c>
      <c r="I18" s="33">
        <f t="shared" si="3"/>
        <v>311035.26</v>
      </c>
      <c r="J18" s="33">
        <f t="shared" si="3"/>
        <v>262121.08</v>
      </c>
      <c r="K18" s="33">
        <f t="shared" si="3"/>
        <v>466102.65</v>
      </c>
      <c r="L18" s="33">
        <f aca="true" t="shared" si="4" ref="L18:L24">SUM(B18:K18)</f>
        <v>4418625.73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99411.51</v>
      </c>
      <c r="C19" s="33">
        <f t="shared" si="5"/>
        <v>123261.97</v>
      </c>
      <c r="D19" s="33">
        <f t="shared" si="5"/>
        <v>397004.79</v>
      </c>
      <c r="E19" s="33">
        <f t="shared" si="5"/>
        <v>230225.47</v>
      </c>
      <c r="F19" s="33">
        <f t="shared" si="5"/>
        <v>331599.76</v>
      </c>
      <c r="G19" s="33">
        <f t="shared" si="5"/>
        <v>192265.38</v>
      </c>
      <c r="H19" s="33">
        <f t="shared" si="5"/>
        <v>111430.21</v>
      </c>
      <c r="I19" s="33">
        <f t="shared" si="5"/>
        <v>132724.69</v>
      </c>
      <c r="J19" s="33">
        <f t="shared" si="5"/>
        <v>230837.83</v>
      </c>
      <c r="K19" s="33">
        <f t="shared" si="5"/>
        <v>139100.02</v>
      </c>
      <c r="L19" s="33">
        <f t="shared" si="4"/>
        <v>1987861.63</v>
      </c>
      <c r="M19"/>
    </row>
    <row r="20" spans="1:13" ht="17.25" customHeight="1">
      <c r="A20" s="27" t="s">
        <v>26</v>
      </c>
      <c r="B20" s="33">
        <v>1877.09</v>
      </c>
      <c r="C20" s="33">
        <v>5082.74</v>
      </c>
      <c r="D20" s="33">
        <v>23330.65</v>
      </c>
      <c r="E20" s="33">
        <v>17219.95</v>
      </c>
      <c r="F20" s="33">
        <v>26298.29</v>
      </c>
      <c r="G20" s="33">
        <v>16646.61</v>
      </c>
      <c r="H20" s="33">
        <v>10984.19</v>
      </c>
      <c r="I20" s="33">
        <v>4294.04</v>
      </c>
      <c r="J20" s="33">
        <v>8807.15</v>
      </c>
      <c r="K20" s="33">
        <v>13863.57</v>
      </c>
      <c r="L20" s="33">
        <f t="shared" si="4"/>
        <v>128404.28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0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13679.9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72</v>
      </c>
      <c r="B23" s="33">
        <v>0</v>
      </c>
      <c r="C23" s="33">
        <v>0</v>
      </c>
      <c r="D23" s="33">
        <v>0</v>
      </c>
      <c r="E23" s="33">
        <v>0</v>
      </c>
      <c r="F23" s="33">
        <v>-113.83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-113.83</v>
      </c>
      <c r="M23"/>
    </row>
    <row r="24" spans="1:13" ht="17.25" customHeight="1">
      <c r="A24" s="27" t="s">
        <v>73</v>
      </c>
      <c r="B24" s="33">
        <v>-11632.44</v>
      </c>
      <c r="C24" s="33">
        <v>-11223.52</v>
      </c>
      <c r="D24" s="33">
        <v>-39619.52</v>
      </c>
      <c r="E24" s="33">
        <v>-30130.41</v>
      </c>
      <c r="F24" s="33">
        <v>-33281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-200826.93000000002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-61096.18</v>
      </c>
      <c r="C27" s="33">
        <f t="shared" si="6"/>
        <v>-20843.780000000002</v>
      </c>
      <c r="D27" s="33">
        <f t="shared" si="6"/>
        <v>-59235.59999999999</v>
      </c>
      <c r="E27" s="33">
        <f t="shared" si="6"/>
        <v>-78903.31</v>
      </c>
      <c r="F27" s="33">
        <f t="shared" si="6"/>
        <v>-55574.36</v>
      </c>
      <c r="G27" s="33">
        <f t="shared" si="6"/>
        <v>-27462.44</v>
      </c>
      <c r="H27" s="33">
        <f t="shared" si="6"/>
        <v>1477.8400000000001</v>
      </c>
      <c r="I27" s="33">
        <f t="shared" si="6"/>
        <v>-31928.879999999997</v>
      </c>
      <c r="J27" s="33">
        <f t="shared" si="6"/>
        <v>-16128.14</v>
      </c>
      <c r="K27" s="33">
        <f t="shared" si="6"/>
        <v>-38334.5</v>
      </c>
      <c r="L27" s="33">
        <f aca="true" t="shared" si="7" ref="L27:L33">SUM(B27:K27)</f>
        <v>-388029.35</v>
      </c>
      <c r="M27"/>
    </row>
    <row r="28" spans="1:13" ht="18.75" customHeight="1">
      <c r="A28" s="27" t="s">
        <v>30</v>
      </c>
      <c r="B28" s="33">
        <f>B29+B30+B31+B32</f>
        <v>-20649.2</v>
      </c>
      <c r="C28" s="33">
        <f aca="true" t="shared" si="8" ref="C28:K28">C29+C30+C31+C32</f>
        <v>-24710.4</v>
      </c>
      <c r="D28" s="33">
        <f t="shared" si="8"/>
        <v>-69370.4</v>
      </c>
      <c r="E28" s="33">
        <f t="shared" si="8"/>
        <v>-59175.6</v>
      </c>
      <c r="F28" s="33">
        <f t="shared" si="8"/>
        <v>-57248.4</v>
      </c>
      <c r="G28" s="33">
        <f t="shared" si="8"/>
        <v>-34095.6</v>
      </c>
      <c r="H28" s="33">
        <f t="shared" si="8"/>
        <v>-15747.6</v>
      </c>
      <c r="I28" s="33">
        <f t="shared" si="8"/>
        <v>-21423.6</v>
      </c>
      <c r="J28" s="33">
        <f t="shared" si="8"/>
        <v>-18788</v>
      </c>
      <c r="K28" s="33">
        <f t="shared" si="8"/>
        <v>-44572</v>
      </c>
      <c r="L28" s="33">
        <f t="shared" si="7"/>
        <v>-365780.79999999993</v>
      </c>
      <c r="M28"/>
    </row>
    <row r="29" spans="1:13" s="36" customFormat="1" ht="18.75" customHeight="1">
      <c r="A29" s="34" t="s">
        <v>57</v>
      </c>
      <c r="B29" s="33">
        <f>-ROUND((B9)*$E$3,2)</f>
        <v>-20649.2</v>
      </c>
      <c r="C29" s="33">
        <f aca="true" t="shared" si="9" ref="C29:K29">-ROUND((C9)*$E$3,2)</f>
        <v>-24710.4</v>
      </c>
      <c r="D29" s="33">
        <f t="shared" si="9"/>
        <v>-69370.4</v>
      </c>
      <c r="E29" s="33">
        <f t="shared" si="9"/>
        <v>-59175.6</v>
      </c>
      <c r="F29" s="33">
        <f t="shared" si="9"/>
        <v>-57248.4</v>
      </c>
      <c r="G29" s="33">
        <f t="shared" si="9"/>
        <v>-34095.6</v>
      </c>
      <c r="H29" s="33">
        <f t="shared" si="9"/>
        <v>-15747.6</v>
      </c>
      <c r="I29" s="33">
        <f t="shared" si="9"/>
        <v>-21423.6</v>
      </c>
      <c r="J29" s="33">
        <f t="shared" si="9"/>
        <v>-18788</v>
      </c>
      <c r="K29" s="33">
        <f t="shared" si="9"/>
        <v>-44572</v>
      </c>
      <c r="L29" s="33">
        <f t="shared" si="7"/>
        <v>-365780.79999999993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76</v>
      </c>
      <c r="B46" s="17">
        <v>-20311.53</v>
      </c>
      <c r="C46" s="17">
        <v>3866.62</v>
      </c>
      <c r="D46" s="17">
        <v>10134.8</v>
      </c>
      <c r="E46" s="17">
        <v>-15135.21</v>
      </c>
      <c r="F46" s="17">
        <v>1674.04</v>
      </c>
      <c r="G46" s="17">
        <v>6633.16</v>
      </c>
      <c r="H46" s="17">
        <v>25118.3</v>
      </c>
      <c r="I46" s="17">
        <v>-10505.28</v>
      </c>
      <c r="J46" s="17">
        <v>2659.86</v>
      </c>
      <c r="K46" s="17">
        <v>6237.5</v>
      </c>
      <c r="L46" s="30">
        <f t="shared" si="11"/>
        <v>10372.26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>IF(B17+B27+B40+B49&lt;0,0,B17+B27+B49)</f>
        <v>391907.14</v>
      </c>
      <c r="C48" s="41">
        <f aca="true" t="shared" si="12" ref="C48:K48">IF(C17+C27+C40+C49&lt;0,0,C17+C27+C49)</f>
        <v>336279.3999999999</v>
      </c>
      <c r="D48" s="41">
        <f t="shared" si="12"/>
        <v>1114781.8499999999</v>
      </c>
      <c r="E48" s="41">
        <f t="shared" si="12"/>
        <v>862602.5899999999</v>
      </c>
      <c r="F48" s="41">
        <f t="shared" si="12"/>
        <v>951289.3200000001</v>
      </c>
      <c r="G48" s="41">
        <f t="shared" si="12"/>
        <v>538540.9900000001</v>
      </c>
      <c r="H48" s="41">
        <f t="shared" si="12"/>
        <v>324797.55</v>
      </c>
      <c r="I48" s="41">
        <f t="shared" si="12"/>
        <v>404028.56</v>
      </c>
      <c r="J48" s="41">
        <f t="shared" si="12"/>
        <v>473345.89999999997</v>
      </c>
      <c r="K48" s="41">
        <f t="shared" si="12"/>
        <v>562028.13</v>
      </c>
      <c r="L48" s="42">
        <f>SUM(B48:K48)</f>
        <v>5959601.43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391907.14</v>
      </c>
      <c r="C54" s="41">
        <f aca="true" t="shared" si="14" ref="C54:J54">SUM(C55:C66)</f>
        <v>336279.41000000003</v>
      </c>
      <c r="D54" s="41">
        <f t="shared" si="14"/>
        <v>1114781.8499999999</v>
      </c>
      <c r="E54" s="41">
        <f t="shared" si="14"/>
        <v>862602.58</v>
      </c>
      <c r="F54" s="41">
        <f t="shared" si="14"/>
        <v>951289.3200000001</v>
      </c>
      <c r="G54" s="41">
        <f t="shared" si="14"/>
        <v>538540.9900000001</v>
      </c>
      <c r="H54" s="41">
        <f t="shared" si="14"/>
        <v>324797.55</v>
      </c>
      <c r="I54" s="41">
        <f>SUM(I55:I69)</f>
        <v>404028.56</v>
      </c>
      <c r="J54" s="41">
        <f t="shared" si="14"/>
        <v>473345.89999999997</v>
      </c>
      <c r="K54" s="41">
        <f>SUM(K55:K68)</f>
        <v>562028.12</v>
      </c>
      <c r="L54" s="46">
        <f>SUM(B54:K54)</f>
        <v>5959601.42</v>
      </c>
      <c r="M54" s="40"/>
    </row>
    <row r="55" spans="1:13" ht="18.75" customHeight="1">
      <c r="A55" s="47" t="s">
        <v>50</v>
      </c>
      <c r="B55" s="48">
        <v>391907.14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391907.14</v>
      </c>
      <c r="M55" s="40"/>
    </row>
    <row r="56" spans="1:12" ht="18.75" customHeight="1">
      <c r="A56" s="47" t="s">
        <v>60</v>
      </c>
      <c r="B56" s="17">
        <v>0</v>
      </c>
      <c r="C56" s="48">
        <v>294086.77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294086.77</v>
      </c>
    </row>
    <row r="57" spans="1:12" ht="18.75" customHeight="1">
      <c r="A57" s="47" t="s">
        <v>61</v>
      </c>
      <c r="B57" s="17">
        <v>0</v>
      </c>
      <c r="C57" s="48">
        <v>42192.64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42192.64</v>
      </c>
    </row>
    <row r="58" spans="1:12" ht="18.75" customHeight="1">
      <c r="A58" s="47" t="s">
        <v>51</v>
      </c>
      <c r="B58" s="17">
        <v>0</v>
      </c>
      <c r="C58" s="17">
        <v>0</v>
      </c>
      <c r="D58" s="48">
        <v>1114781.8499999999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1114781.8499999999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48">
        <v>862602.58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862602.58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48">
        <v>951289.3200000001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951289.3200000001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538540.9900000001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538540.9900000001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324797.55</v>
      </c>
      <c r="I62" s="17">
        <v>0</v>
      </c>
      <c r="J62" s="17">
        <v>0</v>
      </c>
      <c r="K62" s="17">
        <v>0</v>
      </c>
      <c r="L62" s="46">
        <f t="shared" si="15"/>
        <v>324797.55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473345.89999999997</v>
      </c>
      <c r="K64" s="17">
        <v>0</v>
      </c>
      <c r="L64" s="46">
        <f t="shared" si="15"/>
        <v>473345.89999999997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304483.75</v>
      </c>
      <c r="L65" s="46">
        <f t="shared" si="15"/>
        <v>304483.75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257544.37</v>
      </c>
      <c r="L66" s="46">
        <f t="shared" si="15"/>
        <v>257544.37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4">
        <v>0</v>
      </c>
      <c r="C69" s="54">
        <v>0</v>
      </c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1">
        <v>404028.56</v>
      </c>
      <c r="J69" s="54">
        <v>0</v>
      </c>
      <c r="K69" s="54">
        <v>0</v>
      </c>
      <c r="L69" s="51">
        <f>SUM(B69:K69)</f>
        <v>404028.56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2020-11-20T18:32:43Z</dcterms:modified>
  <cp:category/>
  <cp:version/>
  <cp:contentType/>
  <cp:contentStatus/>
</cp:coreProperties>
</file>