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<sst xmlns="http://schemas.openxmlformats.org/spreadsheetml/2006/main" count="79" uniqueCount="78">
  <si>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</si>
  <si>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</si>
  <si>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</si>
  <si>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</si>
  <si>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</si>
  <si>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</si>
  <si>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</si>
  <si>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</si>
  <si>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</si>
  <si>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</si>
  <si>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</si>
  <si>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</si>
  <si>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</si>
  <si>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</si>
  <si>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</si>
  <si>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</si>
  <si>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</si>
  <si>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</si>
  <si>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</si>
  <si>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</si>
  <si>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</si>
  <si>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</si>
  <si>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</si>
  <si>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</si>
  <si>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</si>
  <si>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</si>
  <si>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</si>
  <si>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</si>
  <si>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</si>
  <si>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</si>
  <si>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</si>
  <si>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</si>
  <si>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</si>
  <si>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</si>
  <si>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</si>
  <si>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</si>
  <si>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</si>
  <si>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</si>
  <si>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</si>
  <si>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</si>
  <si>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</si>
  <si>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</si>
  <si>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</si>
  <si>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</si>
  <si>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</si>
  <si>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</si>
  <si>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</si>
  <si>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</si>
  <si>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</si>
  <si>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</si>
  <si>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</si>
  <si>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</si>
  <si>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</si>
  <si>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</si>
  <si>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</si>
  <si>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</si>
  <si>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</si>
  <si>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</si>
  <si>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</si>
  <si>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</si>
  <si>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</si>
  <si>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</si>
  <si>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</si>
  <si>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</si>
  <si>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</si>
  <si>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</si>
  <si>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</si>
  <si>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</si>
  <si>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</si>
  <si>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</si>
  <si>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</si>
  <si>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</si>
  <si>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</si>
  <si>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</si>
  <si>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</si>
  <si>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</si>
  <si>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15/11/20 - VENCIMENTO 20/11/20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</si>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</sst>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23594</v>
      </c>
      <c r="C7" s="10">
        <f>C8+C11</f>
        <v>32299</v>
      </c>
      <c r="D7" s="10">
        <f aca="true" t="shared" si="0" ref="D7:K7">D8+D11</f>
        <v>94437</v>
      </c>
      <c r="E7" s="10">
        <f t="shared" si="0"/>
        <v>92142</v>
      </c>
      <c r="F7" s="10">
        <f t="shared" si="0"/>
        <v>110076</v>
      </c>
      <c r="G7" s="10">
        <f t="shared" si="0"/>
        <v>42719</v>
      </c>
      <c r="H7" s="10">
        <f t="shared" si="0"/>
        <v>21889</v>
      </c>
      <c r="I7" s="10">
        <f t="shared" si="0"/>
        <v>40591</v>
      </c>
      <c r="J7" s="10">
        <f t="shared" si="0"/>
        <v>22087</v>
      </c>
      <c r="K7" s="10">
        <f t="shared" si="0"/>
        <v>80770</v>
      </c>
      <c r="L7" s="10">
        <f>SUM(B7:K7)</f>
        <v>560604</v>
      </c>
      <c r="M7" s="11"/>
    </row>
    <row r="8" spans="1:13" ht="17.25" customHeight="1">
      <c r="A8" s="12" t="s">
        <v>18</v>
      </c>
      <c r="B8" s="13">
        <f>B9+B10</f>
        <v>2238</v>
      </c>
      <c r="C8" s="13">
        <f aca="true" t="shared" si="1" ref="C8:K8">C9+C10</f>
        <v>2885</v>
      </c>
      <c r="D8" s="13">
        <f t="shared" si="1"/>
        <v>8880</v>
      </c>
      <c r="E8" s="13">
        <f t="shared" si="1"/>
        <v>8280</v>
      </c>
      <c r="F8" s="13">
        <f t="shared" si="1"/>
        <v>9706</v>
      </c>
      <c r="G8" s="13">
        <f t="shared" si="1"/>
        <v>3970</v>
      </c>
      <c r="H8" s="13">
        <f t="shared" si="1"/>
        <v>1838</v>
      </c>
      <c r="I8" s="13">
        <f t="shared" si="1"/>
        <v>2807</v>
      </c>
      <c r="J8" s="13">
        <f t="shared" si="1"/>
        <v>1501</v>
      </c>
      <c r="K8" s="13">
        <f t="shared" si="1"/>
        <v>6392</v>
      </c>
      <c r="L8" s="13">
        <f>SUM(B8:K8)</f>
        <v>48497</v>
      </c>
      <c r="M8"/>
    </row>
    <row r="9" spans="1:13" ht="17.25" customHeight="1">
      <c r="A9" s="14" t="s">
        <v>19</v>
      </c>
      <c r="B9" s="15">
        <v>2237</v>
      </c>
      <c r="C9" s="15">
        <v>2885</v>
      </c>
      <c r="D9" s="15">
        <v>8880</v>
      </c>
      <c r="E9" s="15">
        <v>8280</v>
      </c>
      <c r="F9" s="15">
        <v>9706</v>
      </c>
      <c r="G9" s="15">
        <v>3970</v>
      </c>
      <c r="H9" s="15">
        <v>1838</v>
      </c>
      <c r="I9" s="15">
        <v>2807</v>
      </c>
      <c r="J9" s="15">
        <v>1501</v>
      </c>
      <c r="K9" s="15">
        <v>6392</v>
      </c>
      <c r="L9" s="13">
        <f>SUM(B9:K9)</f>
        <v>48496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21356</v>
      </c>
      <c r="C11" s="15">
        <v>29414</v>
      </c>
      <c r="D11" s="15">
        <v>85557</v>
      </c>
      <c r="E11" s="15">
        <v>83862</v>
      </c>
      <c r="F11" s="15">
        <v>100370</v>
      </c>
      <c r="G11" s="15">
        <v>38749</v>
      </c>
      <c r="H11" s="15">
        <v>20051</v>
      </c>
      <c r="I11" s="15">
        <v>37784</v>
      </c>
      <c r="J11" s="15">
        <v>20586</v>
      </c>
      <c r="K11" s="15">
        <v>74378</v>
      </c>
      <c r="L11" s="13">
        <f>SUM(B11:K11)</f>
        <v>512107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1.246889690061583</v>
      </c>
      <c r="C15" s="22">
        <v>1.462969484470374</v>
      </c>
      <c r="D15" s="22">
        <v>1.396749485130752</v>
      </c>
      <c r="E15" s="22">
        <v>1.047192072139003</v>
      </c>
      <c r="F15" s="22">
        <v>1.440177696466887</v>
      </c>
      <c r="G15" s="22">
        <v>1.314734991438773</v>
      </c>
      <c r="H15" s="22">
        <v>1.513687635629976</v>
      </c>
      <c r="I15" s="22">
        <v>1.326931395845683</v>
      </c>
      <c r="J15" s="22">
        <v>1.794545701767175</v>
      </c>
      <c r="K15" s="22">
        <v>1.196121722065062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159389.11</v>
      </c>
      <c r="C17" s="25">
        <f aca="true" t="shared" si="2" ref="C17:K17">C18+C19+C20+C21+C22+C23+C24</f>
        <v>140384.81999999998</v>
      </c>
      <c r="D17" s="25">
        <f t="shared" si="2"/>
        <v>468247.79000000004</v>
      </c>
      <c r="E17" s="25">
        <f t="shared" si="2"/>
        <v>338864.56999999995</v>
      </c>
      <c r="F17" s="25">
        <f t="shared" si="2"/>
        <v>511811.5800000001</v>
      </c>
      <c r="G17" s="25">
        <f t="shared" si="2"/>
        <v>196445.16</v>
      </c>
      <c r="H17" s="25">
        <f t="shared" si="2"/>
        <v>130341.55</v>
      </c>
      <c r="I17" s="25">
        <f t="shared" si="2"/>
        <v>170390.63999999998</v>
      </c>
      <c r="J17" s="25">
        <f t="shared" si="2"/>
        <v>135142.07</v>
      </c>
      <c r="K17" s="25">
        <f t="shared" si="2"/>
        <v>272000.31000000006</v>
      </c>
      <c r="L17" s="25">
        <f>L18+L19+L20+L21+L22+L23+L24</f>
        <v>2523017.5999999996</v>
      </c>
      <c r="M17"/>
    </row>
    <row r="18" spans="1:13" ht="17.25" customHeight="1">
      <c r="A18" s="26" t="s">
        <v>24</v>
      </c>
      <c r="B18" s="33">
        <f aca="true" t="shared" si="3" ref="B18:K18">ROUND(B13*B7,2)</f>
        <v>135814.14</v>
      </c>
      <c r="C18" s="33">
        <f t="shared" si="3"/>
        <v>100178.58</v>
      </c>
      <c r="D18" s="33">
        <f t="shared" si="3"/>
        <v>348831.39</v>
      </c>
      <c r="E18" s="33">
        <f t="shared" si="3"/>
        <v>344205.66</v>
      </c>
      <c r="F18" s="33">
        <f t="shared" si="3"/>
        <v>363999.32</v>
      </c>
      <c r="G18" s="33">
        <f t="shared" si="3"/>
        <v>155228.03</v>
      </c>
      <c r="H18" s="33">
        <f t="shared" si="3"/>
        <v>87634.8</v>
      </c>
      <c r="I18" s="33">
        <f t="shared" si="3"/>
        <v>134977.25</v>
      </c>
      <c r="J18" s="33">
        <f t="shared" si="3"/>
        <v>79080.29</v>
      </c>
      <c r="K18" s="33">
        <f t="shared" si="3"/>
        <v>236114.94</v>
      </c>
      <c r="L18" s="33">
        <f aca="true" t="shared" si="4" ref="L18:L24">SUM(B18:K18)</f>
        <v>1986064.4000000001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33531.11</v>
      </c>
      <c r="C19" s="33">
        <f t="shared" si="5"/>
        <v>46379.63</v>
      </c>
      <c r="D19" s="33">
        <f t="shared" si="5"/>
        <v>138398.67</v>
      </c>
      <c r="E19" s="33">
        <f t="shared" si="5"/>
        <v>16243.78</v>
      </c>
      <c r="F19" s="33">
        <f t="shared" si="5"/>
        <v>160224.38</v>
      </c>
      <c r="G19" s="33">
        <f t="shared" si="5"/>
        <v>48855.69</v>
      </c>
      <c r="H19" s="33">
        <f t="shared" si="5"/>
        <v>45016.91</v>
      </c>
      <c r="I19" s="33">
        <f t="shared" si="5"/>
        <v>44128.3</v>
      </c>
      <c r="J19" s="33">
        <f t="shared" si="5"/>
        <v>62832.9</v>
      </c>
      <c r="K19" s="33">
        <f t="shared" si="5"/>
        <v>46307.27</v>
      </c>
      <c r="L19" s="33">
        <f t="shared" si="4"/>
        <v>641918.6400000001</v>
      </c>
      <c r="M19"/>
    </row>
    <row r="20" spans="1:13" ht="17.25" customHeight="1">
      <c r="A20" s="27" t="s">
        <v>26</v>
      </c>
      <c r="B20" s="33">
        <v>306.72</v>
      </c>
      <c r="C20" s="33">
        <v>3680.6</v>
      </c>
      <c r="D20" s="33">
        <v>18863.43</v>
      </c>
      <c r="E20" s="33">
        <v>12794.47</v>
      </c>
      <c r="F20" s="33">
        <v>19573.24</v>
      </c>
      <c r="G20" s="33">
        <v>9265.03</v>
      </c>
      <c r="H20" s="33">
        <v>6441.05</v>
      </c>
      <c r="I20" s="33">
        <v>3417.7</v>
      </c>
      <c r="J20" s="33">
        <v>5520.9</v>
      </c>
      <c r="K20" s="33">
        <v>8588.07</v>
      </c>
      <c r="L20" s="33">
        <f t="shared" si="4"/>
        <v>88451.20999999999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-2345.93</v>
      </c>
      <c r="E23" s="33">
        <v>-9530.64</v>
      </c>
      <c r="F23" s="33">
        <v>0</v>
      </c>
      <c r="G23" s="33">
        <v>-1607.19</v>
      </c>
      <c r="H23" s="33">
        <v>0</v>
      </c>
      <c r="I23" s="33">
        <v>-114</v>
      </c>
      <c r="J23" s="33">
        <v>0</v>
      </c>
      <c r="K23" s="33">
        <v>-889.36</v>
      </c>
      <c r="L23" s="33">
        <f t="shared" si="4"/>
        <v>-14487.12</v>
      </c>
      <c r="M23"/>
    </row>
    <row r="24" spans="1:13" ht="17.25" customHeight="1">
      <c r="A24" s="27" t="s">
        <v>74</v>
      </c>
      <c r="B24" s="33">
        <v>-11630.85</v>
      </c>
      <c r="C24" s="33">
        <v>-11221.98</v>
      </c>
      <c r="D24" s="33">
        <v>-38235.75</v>
      </c>
      <c r="E24" s="33">
        <v>-24848.7</v>
      </c>
      <c r="F24" s="33">
        <v>-33353.35</v>
      </c>
      <c r="G24" s="33">
        <v>-15296.4</v>
      </c>
      <c r="H24" s="33">
        <v>-10119.2</v>
      </c>
      <c r="I24" s="33">
        <v>-13386.6</v>
      </c>
      <c r="J24" s="33">
        <v>-15028</v>
      </c>
      <c r="K24" s="33">
        <v>-19488.6</v>
      </c>
      <c r="L24" s="33">
        <f t="shared" si="4"/>
        <v>-192609.43000000002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-29978.25</v>
      </c>
      <c r="C27" s="33">
        <f t="shared" si="6"/>
        <v>-12694</v>
      </c>
      <c r="D27" s="33">
        <f t="shared" si="6"/>
        <v>-39072</v>
      </c>
      <c r="E27" s="33">
        <f t="shared" si="6"/>
        <v>-41024.5</v>
      </c>
      <c r="F27" s="33">
        <f t="shared" si="6"/>
        <v>-42706.4</v>
      </c>
      <c r="G27" s="33">
        <f t="shared" si="6"/>
        <v>-17468</v>
      </c>
      <c r="H27" s="33">
        <f t="shared" si="6"/>
        <v>-15980.06</v>
      </c>
      <c r="I27" s="33">
        <f t="shared" si="6"/>
        <v>-12350.8</v>
      </c>
      <c r="J27" s="33">
        <f t="shared" si="6"/>
        <v>-6604.4</v>
      </c>
      <c r="K27" s="33">
        <f t="shared" si="6"/>
        <v>-28124.8</v>
      </c>
      <c r="L27" s="33">
        <f aca="true" t="shared" si="7" ref="L27:L33">SUM(B27:K27)</f>
        <v>-246003.20999999996</v>
      </c>
      <c r="M27"/>
    </row>
    <row r="28" spans="1:13" ht="18.75" customHeight="1">
      <c r="A28" s="27" t="s">
        <v>30</v>
      </c>
      <c r="B28" s="33">
        <f>B29+B30+B31+B32</f>
        <v>-9842.8</v>
      </c>
      <c r="C28" s="33">
        <f aca="true" t="shared" si="8" ref="C28:K28">C29+C30+C31+C32</f>
        <v>-12694</v>
      </c>
      <c r="D28" s="33">
        <f t="shared" si="8"/>
        <v>-39072</v>
      </c>
      <c r="E28" s="33">
        <f t="shared" si="8"/>
        <v>-36432</v>
      </c>
      <c r="F28" s="33">
        <f t="shared" si="8"/>
        <v>-42706.4</v>
      </c>
      <c r="G28" s="33">
        <f t="shared" si="8"/>
        <v>-17468</v>
      </c>
      <c r="H28" s="33">
        <f t="shared" si="8"/>
        <v>-8087.2</v>
      </c>
      <c r="I28" s="33">
        <f t="shared" si="8"/>
        <v>-12350.8</v>
      </c>
      <c r="J28" s="33">
        <f t="shared" si="8"/>
        <v>-6604.4</v>
      </c>
      <c r="K28" s="33">
        <f t="shared" si="8"/>
        <v>-28124.8</v>
      </c>
      <c r="L28" s="33">
        <f t="shared" si="7"/>
        <v>-213382.4</v>
      </c>
      <c r="M28"/>
    </row>
    <row r="29" spans="1:13" s="36" customFormat="1" ht="18.75" customHeight="1">
      <c r="A29" s="34" t="s">
        <v>58</v>
      </c>
      <c r="B29" s="33">
        <f>-ROUND((B9)*$E$3,2)</f>
        <v>-9842.8</v>
      </c>
      <c r="C29" s="33">
        <f aca="true" t="shared" si="9" ref="C29:K29">-ROUND((C9)*$E$3,2)</f>
        <v>-12694</v>
      </c>
      <c r="D29" s="33">
        <f t="shared" si="9"/>
        <v>-39072</v>
      </c>
      <c r="E29" s="33">
        <f t="shared" si="9"/>
        <v>-36432</v>
      </c>
      <c r="F29" s="33">
        <f t="shared" si="9"/>
        <v>-42706.4</v>
      </c>
      <c r="G29" s="33">
        <f t="shared" si="9"/>
        <v>-17468</v>
      </c>
      <c r="H29" s="33">
        <f t="shared" si="9"/>
        <v>-8087.2</v>
      </c>
      <c r="I29" s="33">
        <f t="shared" si="9"/>
        <v>-12350.8</v>
      </c>
      <c r="J29" s="33">
        <f t="shared" si="9"/>
        <v>-6604.4</v>
      </c>
      <c r="K29" s="33">
        <f t="shared" si="9"/>
        <v>-28124.8</v>
      </c>
      <c r="L29" s="33">
        <f t="shared" si="7"/>
        <v>-213382.4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129410.85999999999</v>
      </c>
      <c r="C48" s="41">
        <f aca="true" t="shared" si="12" ref="C48:K48">IF(C17+C27+C40+C49&lt;0,0,C17+C27+C49)</f>
        <v>127690.81999999998</v>
      </c>
      <c r="D48" s="41">
        <f t="shared" si="12"/>
        <v>429175.79000000004</v>
      </c>
      <c r="E48" s="41">
        <f t="shared" si="12"/>
        <v>297840.06999999995</v>
      </c>
      <c r="F48" s="41">
        <f t="shared" si="12"/>
        <v>469105.18000000005</v>
      </c>
      <c r="G48" s="41">
        <f t="shared" si="12"/>
        <v>178977.16</v>
      </c>
      <c r="H48" s="41">
        <f t="shared" si="12"/>
        <v>114361.49</v>
      </c>
      <c r="I48" s="41">
        <f t="shared" si="12"/>
        <v>158039.84</v>
      </c>
      <c r="J48" s="41">
        <f t="shared" si="12"/>
        <v>128537.67000000001</v>
      </c>
      <c r="K48" s="41">
        <f t="shared" si="12"/>
        <v>243875.51000000007</v>
      </c>
      <c r="L48" s="42">
        <f>SUM(B48:K48)</f>
        <v>2277014.39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129410.86</v>
      </c>
      <c r="C54" s="41">
        <f aca="true" t="shared" si="14" ref="C54:J54">SUM(C55:C66)</f>
        <v>127690.82</v>
      </c>
      <c r="D54" s="41">
        <f t="shared" si="14"/>
        <v>429175.8</v>
      </c>
      <c r="E54" s="41">
        <f t="shared" si="14"/>
        <v>297840.06</v>
      </c>
      <c r="F54" s="41">
        <f t="shared" si="14"/>
        <v>469105.18</v>
      </c>
      <c r="G54" s="41">
        <f t="shared" si="14"/>
        <v>178977.16</v>
      </c>
      <c r="H54" s="41">
        <f t="shared" si="14"/>
        <v>114361.49</v>
      </c>
      <c r="I54" s="41">
        <f>SUM(I55:I69)</f>
        <v>158039.84</v>
      </c>
      <c r="J54" s="41">
        <f t="shared" si="14"/>
        <v>128537.67000000001</v>
      </c>
      <c r="K54" s="41">
        <f>SUM(K55:K68)</f>
        <v>243875.51</v>
      </c>
      <c r="L54" s="46">
        <f>SUM(B54:K54)</f>
        <v>2277014.3899999997</v>
      </c>
      <c r="M54" s="40"/>
    </row>
    <row r="55" spans="1:13" ht="18.75" customHeight="1">
      <c r="A55" s="47" t="s">
        <v>51</v>
      </c>
      <c r="B55" s="48">
        <v>129410.86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129410.86</v>
      </c>
      <c r="M55" s="40"/>
    </row>
    <row r="56" spans="1:12" ht="18.75" customHeight="1">
      <c r="A56" s="47" t="s">
        <v>61</v>
      </c>
      <c r="B56" s="17">
        <v>0</v>
      </c>
      <c r="C56" s="48">
        <v>111461.32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111461.32</v>
      </c>
    </row>
    <row r="57" spans="1:12" ht="18.75" customHeight="1">
      <c r="A57" s="47" t="s">
        <v>62</v>
      </c>
      <c r="B57" s="17">
        <v>0</v>
      </c>
      <c r="C57" s="48">
        <v>16229.5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16229.5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429175.8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429175.8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297840.06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297840.06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469105.18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469105.18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178977.16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178977.16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114361.49</v>
      </c>
      <c r="I62" s="17">
        <v>0</v>
      </c>
      <c r="J62" s="17">
        <v>0</v>
      </c>
      <c r="K62" s="17">
        <v>0</v>
      </c>
      <c r="L62" s="46">
        <f t="shared" si="15"/>
        <v>114361.49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128537.67000000001</v>
      </c>
      <c r="K64" s="17">
        <v>0</v>
      </c>
      <c r="L64" s="46">
        <f t="shared" si="15"/>
        <v>128537.67000000001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115206.79</v>
      </c>
      <c r="L65" s="46">
        <f t="shared" si="15"/>
        <v>115206.79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128668.72</v>
      </c>
      <c r="L66" s="46">
        <f t="shared" si="15"/>
        <v>128668.72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158039.84</v>
      </c>
      <c r="J69" s="54">
        <v>0</v>
      </c>
      <c r="K69" s="54">
        <v>0</v>
      </c>
      <c r="L69" s="51">
        <f>SUM(B69:K69)</f>
        <v>158039.84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2020-11-19T18:47:43Z</dcterms:modified>
  <cp:category/>
  <cp:version/>
  <cp:contentType/>
  <cp:contentStatus/>
</cp:coreProperties>
</file>