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<sst xmlns="http://schemas.openxmlformats.org/spreadsheetml/2006/main" count="80" uniqueCount="79">
  <si>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</si>
  <si>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</si>
  <si>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</si>
  <si>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</si>
  <si>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</si>
  <si>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</si>
  <si>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</si>
  <si>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</si>
  <si>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</si>
  <si>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</si>
  <si>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</si>
  <si>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</si>
  <si>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</si>
  <si>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</si>
  <si>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</si>
  <si>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</si>
  <si>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</si>
  <si>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</si>
  <si>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</si>
  <si>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</si>
  <si>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</si>
  <si>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</si>
  <si>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</si>
  <si>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</si>
  <si>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</si>
  <si>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</si>
  <si>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</si>
  <si>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</si>
  <si>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</si>
  <si>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</si>
  <si>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</si>
  <si>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</si>
  <si>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</si>
  <si>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</si>
  <si>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</si>
  <si>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</si>
  <si>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</si>
  <si>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</si>
  <si>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</si>
  <si>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</si>
  <si>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</si>
  <si>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</si>
  <si>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</si>
  <si>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</si>
  <si>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</si>
  <si>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</si>
  <si>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</si>
  <si>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</si>
  <si>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</si>
  <si>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</si>
  <si>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</si>
  <si>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</si>
  <si>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</si>
  <si>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</si>
  <si>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</si>
  <si>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</si>
  <si>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</si>
  <si>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</si>
  <si>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</si>
  <si>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</si>
  <si>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</si>
  <si>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</si>
  <si>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</si>
  <si>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</si>
  <si>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</si>
  <si>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</si>
  <si>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</si>
  <si>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</si>
  <si>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</si>
  <si>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</si>
  <si>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</si>
  <si>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</si>
  <si>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</si>
  <si>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</si>
  <si>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</si>
  <si>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13/11/20 - VENCIMENTO 20/11/20</t>
  </si>
  <si>
    <t>7.15. Consórcio KBPX</t>
  </si>
  <si>
    <t>5.3. Revisão de Remuneração pelo Transporte Coletivo ¹</t>
  </si>
  <si>
    <t>¹ Frota parada de 01 a 15/11/20.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</si>
</sst>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64884</v>
      </c>
      <c r="C7" s="10">
        <f>C8+C11</f>
        <v>79201</v>
      </c>
      <c r="D7" s="10">
        <f aca="true" t="shared" si="0" ref="D7:K7">D8+D11</f>
        <v>226369</v>
      </c>
      <c r="E7" s="10">
        <f t="shared" si="0"/>
        <v>205044</v>
      </c>
      <c r="F7" s="10">
        <f t="shared" si="0"/>
        <v>214250</v>
      </c>
      <c r="G7" s="10">
        <f t="shared" si="0"/>
        <v>105251</v>
      </c>
      <c r="H7" s="10">
        <f t="shared" si="0"/>
        <v>54330</v>
      </c>
      <c r="I7" s="10">
        <f t="shared" si="0"/>
        <v>97613</v>
      </c>
      <c r="J7" s="10">
        <f t="shared" si="0"/>
        <v>76919</v>
      </c>
      <c r="K7" s="10">
        <f t="shared" si="0"/>
        <v>165906</v>
      </c>
      <c r="L7" s="10">
        <f>SUM(B7:K7)</f>
        <v>1289767</v>
      </c>
      <c r="M7" s="11"/>
    </row>
    <row r="8" spans="1:13" ht="17.25" customHeight="1">
      <c r="A8" s="12" t="s">
        <v>18</v>
      </c>
      <c r="B8" s="13">
        <f>B9+B10</f>
        <v>4664</v>
      </c>
      <c r="C8" s="13">
        <f aca="true" t="shared" si="1" ref="C8:K8">C9+C10</f>
        <v>5657</v>
      </c>
      <c r="D8" s="13">
        <f t="shared" si="1"/>
        <v>16059</v>
      </c>
      <c r="E8" s="13">
        <f t="shared" si="1"/>
        <v>13561</v>
      </c>
      <c r="F8" s="13">
        <f t="shared" si="1"/>
        <v>13103</v>
      </c>
      <c r="G8" s="13">
        <f t="shared" si="1"/>
        <v>7839</v>
      </c>
      <c r="H8" s="13">
        <f t="shared" si="1"/>
        <v>3537</v>
      </c>
      <c r="I8" s="13">
        <f t="shared" si="1"/>
        <v>4786</v>
      </c>
      <c r="J8" s="13">
        <f t="shared" si="1"/>
        <v>4402</v>
      </c>
      <c r="K8" s="13">
        <f t="shared" si="1"/>
        <v>10166</v>
      </c>
      <c r="L8" s="13">
        <f>SUM(B8:K8)</f>
        <v>83774</v>
      </c>
      <c r="M8"/>
    </row>
    <row r="9" spans="1:13" ht="17.25" customHeight="1">
      <c r="A9" s="14" t="s">
        <v>19</v>
      </c>
      <c r="B9" s="15">
        <v>4662</v>
      </c>
      <c r="C9" s="15">
        <v>5657</v>
      </c>
      <c r="D9" s="15">
        <v>16059</v>
      </c>
      <c r="E9" s="15">
        <v>13561</v>
      </c>
      <c r="F9" s="15">
        <v>13103</v>
      </c>
      <c r="G9" s="15">
        <v>7839</v>
      </c>
      <c r="H9" s="15">
        <v>3536</v>
      </c>
      <c r="I9" s="15">
        <v>4786</v>
      </c>
      <c r="J9" s="15">
        <v>4402</v>
      </c>
      <c r="K9" s="15">
        <v>10166</v>
      </c>
      <c r="L9" s="13">
        <f>SUM(B9:K9)</f>
        <v>83771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60220</v>
      </c>
      <c r="C11" s="15">
        <v>73544</v>
      </c>
      <c r="D11" s="15">
        <v>210310</v>
      </c>
      <c r="E11" s="15">
        <v>191483</v>
      </c>
      <c r="F11" s="15">
        <v>201147</v>
      </c>
      <c r="G11" s="15">
        <v>97412</v>
      </c>
      <c r="H11" s="15">
        <v>50793</v>
      </c>
      <c r="I11" s="15">
        <v>92827</v>
      </c>
      <c r="J11" s="15">
        <v>72517</v>
      </c>
      <c r="K11" s="15">
        <v>155740</v>
      </c>
      <c r="L11" s="13">
        <f>SUM(B11:K11)</f>
        <v>1205993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1.23560560867196</v>
      </c>
      <c r="C15" s="22">
        <v>1.480385830965243</v>
      </c>
      <c r="D15" s="22">
        <v>1.433963045722698</v>
      </c>
      <c r="E15" s="22">
        <v>1.262368504436104</v>
      </c>
      <c r="F15" s="22">
        <v>1.443046560809906</v>
      </c>
      <c r="G15" s="22">
        <v>1.484743832617794</v>
      </c>
      <c r="H15" s="22">
        <v>1.484390441347032</v>
      </c>
      <c r="I15" s="22">
        <v>1.383530353370526</v>
      </c>
      <c r="J15" s="22">
        <v>1.802182038492182</v>
      </c>
      <c r="K15" s="22">
        <v>1.257356613715893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452727.69000000006</v>
      </c>
      <c r="C17" s="25">
        <f aca="true" t="shared" si="2" ref="C17:K17">C18+C19+C20+C21+C22+C23+C24</f>
        <v>359102.79</v>
      </c>
      <c r="D17" s="25">
        <f t="shared" si="2"/>
        <v>1185945.36</v>
      </c>
      <c r="E17" s="25">
        <f t="shared" si="2"/>
        <v>954060.13</v>
      </c>
      <c r="F17" s="25">
        <f t="shared" si="2"/>
        <v>1017063.64</v>
      </c>
      <c r="G17" s="25">
        <f t="shared" si="2"/>
        <v>568348.3300000001</v>
      </c>
      <c r="H17" s="25">
        <f t="shared" si="2"/>
        <v>325291.85</v>
      </c>
      <c r="I17" s="25">
        <f t="shared" si="2"/>
        <v>441191.58</v>
      </c>
      <c r="J17" s="25">
        <f t="shared" si="2"/>
        <v>493231.83999999997</v>
      </c>
      <c r="K17" s="25">
        <f t="shared" si="2"/>
        <v>604860.4600000001</v>
      </c>
      <c r="L17" s="25">
        <f>L18+L19+L20+L21+L22+L23+L24</f>
        <v>6401823.67</v>
      </c>
      <c r="M17"/>
    </row>
    <row r="18" spans="1:13" ht="17.25" customHeight="1">
      <c r="A18" s="26" t="s">
        <v>24</v>
      </c>
      <c r="B18" s="33">
        <f aca="true" t="shared" si="3" ref="B18:K18">ROUND(B13*B7,2)</f>
        <v>373491.77</v>
      </c>
      <c r="C18" s="33">
        <f t="shared" si="3"/>
        <v>245649.82</v>
      </c>
      <c r="D18" s="33">
        <f t="shared" si="3"/>
        <v>836161.81</v>
      </c>
      <c r="E18" s="33">
        <f t="shared" si="3"/>
        <v>765962.37</v>
      </c>
      <c r="F18" s="33">
        <f t="shared" si="3"/>
        <v>708481.9</v>
      </c>
      <c r="G18" s="33">
        <f t="shared" si="3"/>
        <v>382450.56</v>
      </c>
      <c r="H18" s="33">
        <f t="shared" si="3"/>
        <v>217515.59</v>
      </c>
      <c r="I18" s="33">
        <f t="shared" si="3"/>
        <v>324592.51</v>
      </c>
      <c r="J18" s="33">
        <f t="shared" si="3"/>
        <v>275400.79</v>
      </c>
      <c r="K18" s="33">
        <f t="shared" si="3"/>
        <v>484993.01</v>
      </c>
      <c r="L18" s="33">
        <f aca="true" t="shared" si="4" ref="L18:L24">SUM(B18:K18)</f>
        <v>4614700.13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87996.76</v>
      </c>
      <c r="C19" s="33">
        <f t="shared" si="5"/>
        <v>118006.69</v>
      </c>
      <c r="D19" s="33">
        <f t="shared" si="5"/>
        <v>362863.33</v>
      </c>
      <c r="E19" s="33">
        <f t="shared" si="5"/>
        <v>200964.4</v>
      </c>
      <c r="F19" s="33">
        <f t="shared" si="5"/>
        <v>313890.47</v>
      </c>
      <c r="G19" s="33">
        <f t="shared" si="5"/>
        <v>185390.55</v>
      </c>
      <c r="H19" s="33">
        <f t="shared" si="5"/>
        <v>105362.47</v>
      </c>
      <c r="I19" s="33">
        <f t="shared" si="5"/>
        <v>124491.08</v>
      </c>
      <c r="J19" s="33">
        <f t="shared" si="5"/>
        <v>220921.57</v>
      </c>
      <c r="K19" s="33">
        <f t="shared" si="5"/>
        <v>124816.16</v>
      </c>
      <c r="L19" s="33">
        <f t="shared" si="4"/>
        <v>1844703.48</v>
      </c>
      <c r="M19"/>
    </row>
    <row r="20" spans="1:13" ht="17.25" customHeight="1">
      <c r="A20" s="27" t="s">
        <v>26</v>
      </c>
      <c r="B20" s="33">
        <v>1502.02</v>
      </c>
      <c r="C20" s="33">
        <v>5301.81</v>
      </c>
      <c r="D20" s="33">
        <v>23803.76</v>
      </c>
      <c r="E20" s="33">
        <v>17263.77</v>
      </c>
      <c r="F20" s="33">
        <v>26676.63</v>
      </c>
      <c r="G20" s="33">
        <v>16763.92</v>
      </c>
      <c r="H20" s="33">
        <v>11165</v>
      </c>
      <c r="I20" s="33">
        <v>4206.4</v>
      </c>
      <c r="J20" s="33">
        <v>9201.5</v>
      </c>
      <c r="K20" s="33">
        <v>13754.9</v>
      </c>
      <c r="L20" s="33">
        <f t="shared" si="4"/>
        <v>129639.70999999999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13679.9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-11630.85</v>
      </c>
      <c r="C24" s="33">
        <v>-11223.52</v>
      </c>
      <c r="D24" s="33">
        <v>-39619.52</v>
      </c>
      <c r="E24" s="33">
        <v>-30130.41</v>
      </c>
      <c r="F24" s="33">
        <v>-33353.35</v>
      </c>
      <c r="G24" s="33">
        <v>-16256.7</v>
      </c>
      <c r="H24" s="33">
        <v>-10119.2</v>
      </c>
      <c r="I24" s="33">
        <v>-13466.4</v>
      </c>
      <c r="J24" s="33">
        <v>-15028</v>
      </c>
      <c r="K24" s="33">
        <v>-20071.6</v>
      </c>
      <c r="L24" s="33">
        <f t="shared" si="4"/>
        <v>-200899.55000000002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795838.72</v>
      </c>
      <c r="C27" s="33">
        <f t="shared" si="6"/>
        <v>281356.46</v>
      </c>
      <c r="D27" s="33">
        <f t="shared" si="6"/>
        <v>695874.5499999999</v>
      </c>
      <c r="E27" s="33">
        <f t="shared" si="6"/>
        <v>738559.5400000002</v>
      </c>
      <c r="F27" s="33">
        <f t="shared" si="6"/>
        <v>-38434.69</v>
      </c>
      <c r="G27" s="33">
        <f t="shared" si="6"/>
        <v>560083.74</v>
      </c>
      <c r="H27" s="33">
        <f t="shared" si="6"/>
        <v>206659.45</v>
      </c>
      <c r="I27" s="33">
        <f t="shared" si="6"/>
        <v>208141.84000000003</v>
      </c>
      <c r="J27" s="33">
        <f t="shared" si="6"/>
        <v>570129.48</v>
      </c>
      <c r="K27" s="33">
        <f t="shared" si="6"/>
        <v>686261.21</v>
      </c>
      <c r="L27" s="33">
        <f aca="true" t="shared" si="7" ref="L27:L33">SUM(B27:K27)</f>
        <v>4704470.300000001</v>
      </c>
      <c r="M27"/>
    </row>
    <row r="28" spans="1:13" ht="18.75" customHeight="1">
      <c r="A28" s="27" t="s">
        <v>30</v>
      </c>
      <c r="B28" s="33">
        <f>B29+B30+B31+B32</f>
        <v>-20512.8</v>
      </c>
      <c r="C28" s="33">
        <f aca="true" t="shared" si="8" ref="C28:K28">C29+C30+C31+C32</f>
        <v>-24890.8</v>
      </c>
      <c r="D28" s="33">
        <f t="shared" si="8"/>
        <v>-70659.6</v>
      </c>
      <c r="E28" s="33">
        <f t="shared" si="8"/>
        <v>-59668.4</v>
      </c>
      <c r="F28" s="33">
        <f t="shared" si="8"/>
        <v>-57653.2</v>
      </c>
      <c r="G28" s="33">
        <f t="shared" si="8"/>
        <v>-34491.6</v>
      </c>
      <c r="H28" s="33">
        <f t="shared" si="8"/>
        <v>-15558.4</v>
      </c>
      <c r="I28" s="33">
        <f t="shared" si="8"/>
        <v>-28807.58</v>
      </c>
      <c r="J28" s="33">
        <f t="shared" si="8"/>
        <v>-19368.8</v>
      </c>
      <c r="K28" s="33">
        <f t="shared" si="8"/>
        <v>-44730.4</v>
      </c>
      <c r="L28" s="33">
        <f t="shared" si="7"/>
        <v>-376341.58</v>
      </c>
      <c r="M28"/>
    </row>
    <row r="29" spans="1:13" s="36" customFormat="1" ht="18.75" customHeight="1">
      <c r="A29" s="34" t="s">
        <v>57</v>
      </c>
      <c r="B29" s="33">
        <f>-ROUND((B9)*$E$3,2)</f>
        <v>-20512.8</v>
      </c>
      <c r="C29" s="33">
        <f aca="true" t="shared" si="9" ref="C29:K29">-ROUND((C9)*$E$3,2)</f>
        <v>-24890.8</v>
      </c>
      <c r="D29" s="33">
        <f t="shared" si="9"/>
        <v>-70659.6</v>
      </c>
      <c r="E29" s="33">
        <f t="shared" si="9"/>
        <v>-59668.4</v>
      </c>
      <c r="F29" s="33">
        <f t="shared" si="9"/>
        <v>-57653.2</v>
      </c>
      <c r="G29" s="33">
        <f t="shared" si="9"/>
        <v>-34491.6</v>
      </c>
      <c r="H29" s="33">
        <f t="shared" si="9"/>
        <v>-15558.4</v>
      </c>
      <c r="I29" s="33">
        <f t="shared" si="9"/>
        <v>-21058.4</v>
      </c>
      <c r="J29" s="33">
        <f t="shared" si="9"/>
        <v>-19368.8</v>
      </c>
      <c r="K29" s="33">
        <f t="shared" si="9"/>
        <v>-44730.4</v>
      </c>
      <c r="L29" s="33">
        <f t="shared" si="7"/>
        <v>-368592.4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-7737.92</v>
      </c>
      <c r="J32" s="17">
        <v>0</v>
      </c>
      <c r="K32" s="17">
        <v>0</v>
      </c>
      <c r="L32" s="33">
        <f t="shared" si="7"/>
        <v>-7737.92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-1213.2</v>
      </c>
      <c r="E33" s="38">
        <f t="shared" si="10"/>
        <v>-8906.1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-38147.61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33">
        <v>-1213.2</v>
      </c>
      <c r="E41" s="33">
        <v>-4313.6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11"/>
        <v>-5526.8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836486.97</v>
      </c>
      <c r="C46" s="33">
        <v>306247.26</v>
      </c>
      <c r="D46" s="33">
        <v>767747.35</v>
      </c>
      <c r="E46" s="33">
        <v>807134.0400000002</v>
      </c>
      <c r="F46" s="33">
        <v>19218.51</v>
      </c>
      <c r="G46" s="33">
        <v>594575.34</v>
      </c>
      <c r="H46" s="33">
        <v>230110.71000000002</v>
      </c>
      <c r="I46" s="33">
        <v>236949.42000000004</v>
      </c>
      <c r="J46" s="33">
        <v>589498.28</v>
      </c>
      <c r="K46" s="33">
        <v>730991.61</v>
      </c>
      <c r="L46" s="33">
        <f t="shared" si="11"/>
        <v>5118959.49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1248566.4100000001</v>
      </c>
      <c r="C48" s="41">
        <f aca="true" t="shared" si="12" ref="C48:K48">IF(C17+C27+C40+C49&lt;0,0,C17+C27+C49)</f>
        <v>640459.25</v>
      </c>
      <c r="D48" s="41">
        <f t="shared" si="12"/>
        <v>1881819.9100000001</v>
      </c>
      <c r="E48" s="41">
        <f t="shared" si="12"/>
        <v>1692619.6700000002</v>
      </c>
      <c r="F48" s="41">
        <f t="shared" si="12"/>
        <v>978628.95</v>
      </c>
      <c r="G48" s="41">
        <f t="shared" si="12"/>
        <v>1128432.07</v>
      </c>
      <c r="H48" s="41">
        <f t="shared" si="12"/>
        <v>531951.3</v>
      </c>
      <c r="I48" s="41">
        <f t="shared" si="12"/>
        <v>649333.42</v>
      </c>
      <c r="J48" s="41">
        <f t="shared" si="12"/>
        <v>1063361.3199999998</v>
      </c>
      <c r="K48" s="41">
        <f t="shared" si="12"/>
        <v>1291121.67</v>
      </c>
      <c r="L48" s="42">
        <f>SUM(B48:K48)</f>
        <v>11106293.97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1248566.41</v>
      </c>
      <c r="C54" s="41">
        <f aca="true" t="shared" si="14" ref="C54:J54">SUM(C55:C66)</f>
        <v>640459.26</v>
      </c>
      <c r="D54" s="41">
        <f t="shared" si="14"/>
        <v>1881819.91</v>
      </c>
      <c r="E54" s="41">
        <f t="shared" si="14"/>
        <v>1692619.67</v>
      </c>
      <c r="F54" s="41">
        <f t="shared" si="14"/>
        <v>978628.95</v>
      </c>
      <c r="G54" s="41">
        <f t="shared" si="14"/>
        <v>1128432.07</v>
      </c>
      <c r="H54" s="41">
        <f t="shared" si="14"/>
        <v>531951.3</v>
      </c>
      <c r="I54" s="41">
        <f>SUM(I55:I69)</f>
        <v>649333.42</v>
      </c>
      <c r="J54" s="41">
        <f t="shared" si="14"/>
        <v>1063361.32</v>
      </c>
      <c r="K54" s="41">
        <f>SUM(K55:K68)</f>
        <v>1291121.67</v>
      </c>
      <c r="L54" s="46">
        <f>SUM(B54:K54)</f>
        <v>11106293.98</v>
      </c>
      <c r="M54" s="40"/>
    </row>
    <row r="55" spans="1:13" ht="18.75" customHeight="1">
      <c r="A55" s="47" t="s">
        <v>50</v>
      </c>
      <c r="B55" s="48">
        <v>1248566.41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1248566.41</v>
      </c>
      <c r="M55" s="40"/>
    </row>
    <row r="56" spans="1:12" ht="18.75" customHeight="1">
      <c r="A56" s="47" t="s">
        <v>60</v>
      </c>
      <c r="B56" s="17">
        <v>0</v>
      </c>
      <c r="C56" s="48">
        <v>560390.53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560390.53</v>
      </c>
    </row>
    <row r="57" spans="1:12" ht="18.75" customHeight="1">
      <c r="A57" s="47" t="s">
        <v>61</v>
      </c>
      <c r="B57" s="17">
        <v>0</v>
      </c>
      <c r="C57" s="48">
        <v>80068.73000000001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80068.73000000001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1881819.91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1881819.91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1692619.67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1692619.67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978628.95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978628.95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1128432.07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1128432.07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531951.3</v>
      </c>
      <c r="I62" s="17">
        <v>0</v>
      </c>
      <c r="J62" s="17">
        <v>0</v>
      </c>
      <c r="K62" s="17">
        <v>0</v>
      </c>
      <c r="L62" s="46">
        <f t="shared" si="15"/>
        <v>531951.3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1063361.32</v>
      </c>
      <c r="K64" s="17">
        <v>0</v>
      </c>
      <c r="L64" s="46">
        <f t="shared" si="15"/>
        <v>1063361.32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793319.96</v>
      </c>
      <c r="L65" s="46">
        <f t="shared" si="15"/>
        <v>793319.96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497801.70999999996</v>
      </c>
      <c r="L66" s="46">
        <f t="shared" si="15"/>
        <v>497801.70999999996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649333.42</v>
      </c>
      <c r="J69" s="53">
        <v>0</v>
      </c>
      <c r="K69" s="53">
        <v>0</v>
      </c>
      <c r="L69" s="51">
        <f>SUM(B69:K69)</f>
        <v>649333.42</v>
      </c>
    </row>
    <row r="70" spans="1:12" ht="18" customHeight="1">
      <c r="A70" s="61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2020-11-21T15:43:00Z</dcterms:modified>
  <cp:category/>
  <cp:version/>
  <cp:contentType/>
  <cp:contentStatus/>
</cp:coreProperties>
</file>