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<sst xmlns="http://schemas.openxmlformats.org/spreadsheetml/2006/main" count="80" uniqueCount="79">
  <si>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</si>
  <si>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</si>
  <si>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</si>
  <si>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</si>
  <si>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</si>
  <si>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</si>
  <si>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</si>
  <si>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</si>
  <si>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</si>
  <si>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</si>
  <si>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</si>
  <si>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</si>
  <si>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</si>
  <si>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</si>
  <si>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</si>
  <si>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</si>
  <si>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</si>
  <si>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</si>
  <si>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</si>
  <si>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</si>
  <si>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</si>
  <si>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</si>
  <si>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</si>
  <si>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</si>
  <si>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</si>
  <si>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</si>
  <si>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</si>
  <si>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</si>
  <si>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</si>
  <si>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</si>
  <si>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</si>
  <si>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</si>
  <si>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</si>
  <si>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</si>
  <si>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</si>
  <si>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</si>
  <si>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</si>
  <si>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</si>
  <si>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</si>
  <si>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</si>
  <si>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</si>
  <si>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</si>
  <si>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</si>
  <si>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</si>
  <si>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</si>
  <si>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</si>
  <si>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</si>
  <si>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</si>
  <si>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</si>
  <si>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</si>
  <si>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</si>
  <si>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</si>
  <si>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</si>
  <si>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</si>
  <si>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</si>
  <si>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</si>
  <si>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</si>
  <si>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</si>
  <si>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</si>
  <si>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</si>
  <si>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</si>
  <si>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</si>
  <si>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</si>
  <si>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</si>
  <si>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</si>
  <si>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</si>
  <si>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</si>
  <si>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</si>
  <si>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</si>
  <si>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</si>
  <si>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</si>
  <si>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</si>
  <si>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</si>
  <si>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</si>
  <si>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</si>
  <si>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12/11/20 - VENCIMENTO 19/11/20</t>
  </si>
  <si>
    <t>7.15. Consórcio KBPX</t>
  </si>
  <si>
    <t xml:space="preserve">¹ Revisões de acordo com as portarias SMT.GAB 081 e 087/20, período de 01 a 31/07/20; revisão de passageiros e fator de transição, período de 01 a 31/07/20. Total de 8.987 passageiros.  </t>
  </si>
  <si>
    <t>5.3. Revisão de Remuneração pelo Transporte Coletivo ¹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</si>
</sst>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65656</v>
      </c>
      <c r="C7" s="10">
        <f>C8+C11</f>
        <v>78147</v>
      </c>
      <c r="D7" s="10">
        <f aca="true" t="shared" si="0" ref="D7:K7">D8+D11</f>
        <v>226406</v>
      </c>
      <c r="E7" s="10">
        <f t="shared" si="0"/>
        <v>202148</v>
      </c>
      <c r="F7" s="10">
        <f t="shared" si="0"/>
        <v>212827</v>
      </c>
      <c r="G7" s="10">
        <f t="shared" si="0"/>
        <v>106629</v>
      </c>
      <c r="H7" s="10">
        <f t="shared" si="0"/>
        <v>54701</v>
      </c>
      <c r="I7" s="10">
        <f t="shared" si="0"/>
        <v>97164</v>
      </c>
      <c r="J7" s="10">
        <f t="shared" si="0"/>
        <v>76968</v>
      </c>
      <c r="K7" s="10">
        <f t="shared" si="0"/>
        <v>165985</v>
      </c>
      <c r="L7" s="10">
        <f>SUM(B7:K7)</f>
        <v>1286631</v>
      </c>
      <c r="M7" s="11"/>
    </row>
    <row r="8" spans="1:13" ht="17.25" customHeight="1">
      <c r="A8" s="12" t="s">
        <v>18</v>
      </c>
      <c r="B8" s="13">
        <f>B9+B10</f>
        <v>4562</v>
      </c>
      <c r="C8" s="13">
        <f aca="true" t="shared" si="1" ref="C8:K8">C9+C10</f>
        <v>5124</v>
      </c>
      <c r="D8" s="13">
        <f t="shared" si="1"/>
        <v>15270</v>
      </c>
      <c r="E8" s="13">
        <f t="shared" si="1"/>
        <v>12522</v>
      </c>
      <c r="F8" s="13">
        <f t="shared" si="1"/>
        <v>11893</v>
      </c>
      <c r="G8" s="13">
        <f t="shared" si="1"/>
        <v>7506</v>
      </c>
      <c r="H8" s="13">
        <f t="shared" si="1"/>
        <v>3400</v>
      </c>
      <c r="I8" s="13">
        <f t="shared" si="1"/>
        <v>4562</v>
      </c>
      <c r="J8" s="13">
        <f t="shared" si="1"/>
        <v>4303</v>
      </c>
      <c r="K8" s="13">
        <f t="shared" si="1"/>
        <v>9847</v>
      </c>
      <c r="L8" s="13">
        <f>SUM(B8:K8)</f>
        <v>78989</v>
      </c>
      <c r="M8"/>
    </row>
    <row r="9" spans="1:13" ht="17.25" customHeight="1">
      <c r="A9" s="14" t="s">
        <v>19</v>
      </c>
      <c r="B9" s="15">
        <v>4559</v>
      </c>
      <c r="C9" s="15">
        <v>5124</v>
      </c>
      <c r="D9" s="15">
        <v>15270</v>
      </c>
      <c r="E9" s="15">
        <v>12522</v>
      </c>
      <c r="F9" s="15">
        <v>11893</v>
      </c>
      <c r="G9" s="15">
        <v>7506</v>
      </c>
      <c r="H9" s="15">
        <v>3400</v>
      </c>
      <c r="I9" s="15">
        <v>4562</v>
      </c>
      <c r="J9" s="15">
        <v>4303</v>
      </c>
      <c r="K9" s="15">
        <v>9847</v>
      </c>
      <c r="L9" s="13">
        <f>SUM(B9:K9)</f>
        <v>78986</v>
      </c>
      <c r="M9"/>
    </row>
    <row r="10" spans="1:13" ht="17.25" customHeight="1">
      <c r="A10" s="14" t="s">
        <v>20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3</v>
      </c>
      <c r="M10"/>
    </row>
    <row r="11" spans="1:13" ht="17.25" customHeight="1">
      <c r="A11" s="12" t="s">
        <v>21</v>
      </c>
      <c r="B11" s="15">
        <v>61094</v>
      </c>
      <c r="C11" s="15">
        <v>73023</v>
      </c>
      <c r="D11" s="15">
        <v>211136</v>
      </c>
      <c r="E11" s="15">
        <v>189626</v>
      </c>
      <c r="F11" s="15">
        <v>200934</v>
      </c>
      <c r="G11" s="15">
        <v>99123</v>
      </c>
      <c r="H11" s="15">
        <v>51301</v>
      </c>
      <c r="I11" s="15">
        <v>92602</v>
      </c>
      <c r="J11" s="15">
        <v>72665</v>
      </c>
      <c r="K11" s="15">
        <v>156138</v>
      </c>
      <c r="L11" s="13">
        <f>SUM(B11:K11)</f>
        <v>1207642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1.233835523024841</v>
      </c>
      <c r="C15" s="22">
        <v>1.515672403095291</v>
      </c>
      <c r="D15" s="22">
        <v>1.456651606543176</v>
      </c>
      <c r="E15" s="22">
        <v>1.292022617029377</v>
      </c>
      <c r="F15" s="22">
        <v>1.479077105382931</v>
      </c>
      <c r="G15" s="22">
        <v>1.49469577324538</v>
      </c>
      <c r="H15" s="22">
        <v>1.504661709222982</v>
      </c>
      <c r="I15" s="22">
        <v>1.396721649845657</v>
      </c>
      <c r="J15" s="22">
        <v>1.816882491587517</v>
      </c>
      <c r="K15" s="22">
        <v>1.281703874476988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74</v>
      </c>
      <c r="B17" s="25">
        <f>B18+B19+B20+B21+B22+B23+B24</f>
        <v>457812.63</v>
      </c>
      <c r="C17" s="25">
        <f aca="true" t="shared" si="2" ref="C17:K17">C18+C19+C20+C21+C22+C23+C24</f>
        <v>362728.44999999995</v>
      </c>
      <c r="D17" s="25">
        <f t="shared" si="2"/>
        <v>1204831.2</v>
      </c>
      <c r="E17" s="25">
        <f t="shared" si="2"/>
        <v>962533.6799999999</v>
      </c>
      <c r="F17" s="25">
        <f t="shared" si="2"/>
        <v>1035282.5099999998</v>
      </c>
      <c r="G17" s="25">
        <f t="shared" si="2"/>
        <v>579770.2000000001</v>
      </c>
      <c r="H17" s="25">
        <f t="shared" si="2"/>
        <v>331979.91000000003</v>
      </c>
      <c r="I17" s="25">
        <f t="shared" si="2"/>
        <v>443696.57</v>
      </c>
      <c r="J17" s="25">
        <f t="shared" si="2"/>
        <v>497818.2</v>
      </c>
      <c r="K17" s="25">
        <f t="shared" si="2"/>
        <v>616985.75</v>
      </c>
      <c r="L17" s="25">
        <f>L18+L19+L20+L21+L22+L23+L24</f>
        <v>6493439.1</v>
      </c>
      <c r="M17"/>
    </row>
    <row r="18" spans="1:13" ht="17.25" customHeight="1">
      <c r="A18" s="26" t="s">
        <v>24</v>
      </c>
      <c r="B18" s="33">
        <f aca="true" t="shared" si="3" ref="B18:K18">ROUND(B13*B7,2)</f>
        <v>377935.63</v>
      </c>
      <c r="C18" s="33">
        <f t="shared" si="3"/>
        <v>242380.74</v>
      </c>
      <c r="D18" s="33">
        <f t="shared" si="3"/>
        <v>836298.48</v>
      </c>
      <c r="E18" s="33">
        <f t="shared" si="3"/>
        <v>755144.07</v>
      </c>
      <c r="F18" s="33">
        <f t="shared" si="3"/>
        <v>703776.32</v>
      </c>
      <c r="G18" s="33">
        <f t="shared" si="3"/>
        <v>387457.8</v>
      </c>
      <c r="H18" s="33">
        <f t="shared" si="3"/>
        <v>219000.92</v>
      </c>
      <c r="I18" s="33">
        <f t="shared" si="3"/>
        <v>323099.45</v>
      </c>
      <c r="J18" s="33">
        <f t="shared" si="3"/>
        <v>275576.23</v>
      </c>
      <c r="K18" s="33">
        <f t="shared" si="3"/>
        <v>485223.95</v>
      </c>
      <c r="L18" s="33">
        <f aca="true" t="shared" si="4" ref="L18:L24">SUM(B18:K18)</f>
        <v>4605893.59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88374.78</v>
      </c>
      <c r="C19" s="33">
        <f t="shared" si="5"/>
        <v>124989.06</v>
      </c>
      <c r="D19" s="33">
        <f t="shared" si="5"/>
        <v>381897.04</v>
      </c>
      <c r="E19" s="33">
        <f t="shared" si="5"/>
        <v>220519.15</v>
      </c>
      <c r="F19" s="33">
        <f t="shared" si="5"/>
        <v>337163.12</v>
      </c>
      <c r="G19" s="33">
        <f t="shared" si="5"/>
        <v>191673.74</v>
      </c>
      <c r="H19" s="33">
        <f t="shared" si="5"/>
        <v>110521.38</v>
      </c>
      <c r="I19" s="33">
        <f t="shared" si="5"/>
        <v>128180.55</v>
      </c>
      <c r="J19" s="33">
        <f t="shared" si="5"/>
        <v>225113.4</v>
      </c>
      <c r="K19" s="33">
        <f t="shared" si="5"/>
        <v>136689.47</v>
      </c>
      <c r="L19" s="33">
        <f t="shared" si="4"/>
        <v>1945121.69</v>
      </c>
      <c r="M19"/>
    </row>
    <row r="20" spans="1:13" ht="17.25" customHeight="1">
      <c r="A20" s="27" t="s">
        <v>26</v>
      </c>
      <c r="B20" s="33">
        <v>1766.67</v>
      </c>
      <c r="C20" s="33">
        <v>5214.18</v>
      </c>
      <c r="D20" s="33">
        <v>23519.22</v>
      </c>
      <c r="E20" s="33">
        <v>17000.87</v>
      </c>
      <c r="F20" s="33">
        <v>26369.91</v>
      </c>
      <c r="G20" s="33">
        <v>16895.36</v>
      </c>
      <c r="H20" s="33">
        <v>11208.82</v>
      </c>
      <c r="I20" s="33">
        <v>4513.12</v>
      </c>
      <c r="J20" s="33">
        <v>9420.59</v>
      </c>
      <c r="K20" s="33">
        <v>13775.94</v>
      </c>
      <c r="L20" s="33">
        <f t="shared" si="4"/>
        <v>129684.68</v>
      </c>
      <c r="M20"/>
    </row>
    <row r="21" spans="1:13" ht="17.25" customHeight="1">
      <c r="A21" s="27" t="s">
        <v>27</v>
      </c>
      <c r="B21" s="33">
        <v>1367.99</v>
      </c>
      <c r="C21" s="29">
        <v>1367.99</v>
      </c>
      <c r="D21" s="29">
        <v>2735.98</v>
      </c>
      <c r="E21" s="29">
        <v>0</v>
      </c>
      <c r="F21" s="33">
        <v>1367.99</v>
      </c>
      <c r="G21" s="29">
        <v>0</v>
      </c>
      <c r="H21" s="33">
        <v>1367.99</v>
      </c>
      <c r="I21" s="29">
        <v>1367.99</v>
      </c>
      <c r="J21" s="29">
        <v>2735.98</v>
      </c>
      <c r="K21" s="29">
        <v>1367.99</v>
      </c>
      <c r="L21" s="33">
        <f t="shared" si="4"/>
        <v>13679.9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72</v>
      </c>
      <c r="B23" s="33">
        <v>0</v>
      </c>
      <c r="C23" s="33">
        <v>0</v>
      </c>
      <c r="D23" s="33">
        <v>0</v>
      </c>
      <c r="E23" s="33">
        <v>0</v>
      </c>
      <c r="F23" s="33">
        <v>-113.83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-113.83</v>
      </c>
      <c r="M23"/>
    </row>
    <row r="24" spans="1:13" ht="17.25" customHeight="1">
      <c r="A24" s="27" t="s">
        <v>73</v>
      </c>
      <c r="B24" s="33">
        <v>-11632.44</v>
      </c>
      <c r="C24" s="33">
        <v>-11223.52</v>
      </c>
      <c r="D24" s="33">
        <v>-39619.52</v>
      </c>
      <c r="E24" s="33">
        <v>-30130.41</v>
      </c>
      <c r="F24" s="33">
        <v>-33281</v>
      </c>
      <c r="G24" s="33">
        <v>-16256.7</v>
      </c>
      <c r="H24" s="33">
        <v>-10119.2</v>
      </c>
      <c r="I24" s="33">
        <v>-13464.54</v>
      </c>
      <c r="J24" s="33">
        <v>-15028</v>
      </c>
      <c r="K24" s="33">
        <v>-20071.6</v>
      </c>
      <c r="L24" s="33">
        <f t="shared" si="4"/>
        <v>-200826.93000000002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-52398.79</v>
      </c>
      <c r="C27" s="33">
        <f t="shared" si="6"/>
        <v>-33120.63</v>
      </c>
      <c r="D27" s="33">
        <f t="shared" si="6"/>
        <v>-92411.91</v>
      </c>
      <c r="E27" s="33">
        <f t="shared" si="6"/>
        <v>-106372.05</v>
      </c>
      <c r="F27" s="33">
        <f t="shared" si="6"/>
        <v>-88293.11</v>
      </c>
      <c r="G27" s="33">
        <f t="shared" si="6"/>
        <v>-118011.09</v>
      </c>
      <c r="H27" s="33">
        <f t="shared" si="6"/>
        <v>-47870.130000000005</v>
      </c>
      <c r="I27" s="33">
        <f t="shared" si="6"/>
        <v>-34969</v>
      </c>
      <c r="J27" s="33">
        <f t="shared" si="6"/>
        <v>-41626.600000000006</v>
      </c>
      <c r="K27" s="33">
        <f t="shared" si="6"/>
        <v>-90818.41</v>
      </c>
      <c r="L27" s="33">
        <f aca="true" t="shared" si="7" ref="L27:L33">SUM(B27:K27)</f>
        <v>-705891.72</v>
      </c>
      <c r="M27"/>
    </row>
    <row r="28" spans="1:13" ht="18.75" customHeight="1">
      <c r="A28" s="27" t="s">
        <v>30</v>
      </c>
      <c r="B28" s="33">
        <f>B29+B30+B31+B32</f>
        <v>-20059.6</v>
      </c>
      <c r="C28" s="33">
        <f aca="true" t="shared" si="8" ref="C28:K28">C29+C30+C31+C32</f>
        <v>-22545.6</v>
      </c>
      <c r="D28" s="33">
        <f t="shared" si="8"/>
        <v>-67188</v>
      </c>
      <c r="E28" s="33">
        <f t="shared" si="8"/>
        <v>-55096.8</v>
      </c>
      <c r="F28" s="33">
        <f t="shared" si="8"/>
        <v>-52329.2</v>
      </c>
      <c r="G28" s="33">
        <f t="shared" si="8"/>
        <v>-33026.4</v>
      </c>
      <c r="H28" s="33">
        <f t="shared" si="8"/>
        <v>-14960</v>
      </c>
      <c r="I28" s="33">
        <f t="shared" si="8"/>
        <v>-29659.42</v>
      </c>
      <c r="J28" s="33">
        <f t="shared" si="8"/>
        <v>-18933.2</v>
      </c>
      <c r="K28" s="33">
        <f t="shared" si="8"/>
        <v>-43326.8</v>
      </c>
      <c r="L28" s="33">
        <f t="shared" si="7"/>
        <v>-357125.01999999996</v>
      </c>
      <c r="M28"/>
    </row>
    <row r="29" spans="1:13" s="36" customFormat="1" ht="18.75" customHeight="1">
      <c r="A29" s="34" t="s">
        <v>57</v>
      </c>
      <c r="B29" s="33">
        <f>-ROUND((B9)*$E$3,2)</f>
        <v>-20059.6</v>
      </c>
      <c r="C29" s="33">
        <f aca="true" t="shared" si="9" ref="C29:K29">-ROUND((C9)*$E$3,2)</f>
        <v>-22545.6</v>
      </c>
      <c r="D29" s="33">
        <f t="shared" si="9"/>
        <v>-67188</v>
      </c>
      <c r="E29" s="33">
        <f t="shared" si="9"/>
        <v>-55096.8</v>
      </c>
      <c r="F29" s="33">
        <f t="shared" si="9"/>
        <v>-52329.2</v>
      </c>
      <c r="G29" s="33">
        <f t="shared" si="9"/>
        <v>-33026.4</v>
      </c>
      <c r="H29" s="33">
        <f t="shared" si="9"/>
        <v>-14960</v>
      </c>
      <c r="I29" s="33">
        <f t="shared" si="9"/>
        <v>-20072.8</v>
      </c>
      <c r="J29" s="33">
        <f t="shared" si="9"/>
        <v>-18933.2</v>
      </c>
      <c r="K29" s="33">
        <f t="shared" si="9"/>
        <v>-43326.8</v>
      </c>
      <c r="L29" s="33">
        <f t="shared" si="7"/>
        <v>-347538.39999999997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-11.26</v>
      </c>
      <c r="J31" s="17">
        <v>0</v>
      </c>
      <c r="K31" s="17">
        <v>0</v>
      </c>
      <c r="L31" s="33">
        <f t="shared" si="7"/>
        <v>-11.26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-9575.36</v>
      </c>
      <c r="J32" s="17">
        <v>0</v>
      </c>
      <c r="K32" s="17">
        <v>0</v>
      </c>
      <c r="L32" s="33">
        <f t="shared" si="7"/>
        <v>-9575.36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-20135.45</v>
      </c>
      <c r="C33" s="38">
        <f t="shared" si="10"/>
        <v>0</v>
      </c>
      <c r="D33" s="38">
        <f t="shared" si="10"/>
        <v>0</v>
      </c>
      <c r="E33" s="38">
        <f t="shared" si="10"/>
        <v>-4592.5</v>
      </c>
      <c r="F33" s="38">
        <f t="shared" si="10"/>
        <v>0</v>
      </c>
      <c r="G33" s="38">
        <f t="shared" si="10"/>
        <v>0</v>
      </c>
      <c r="H33" s="38">
        <f t="shared" si="10"/>
        <v>-7892.86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-32620.81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-20135.45</v>
      </c>
      <c r="C35" s="17">
        <v>0</v>
      </c>
      <c r="D35" s="17">
        <v>0</v>
      </c>
      <c r="E35" s="33">
        <v>-4592.5</v>
      </c>
      <c r="F35" s="28">
        <v>0</v>
      </c>
      <c r="G35" s="28">
        <v>0</v>
      </c>
      <c r="H35" s="33">
        <v>-7892.86</v>
      </c>
      <c r="I35" s="17">
        <v>0</v>
      </c>
      <c r="J35" s="28">
        <v>0</v>
      </c>
      <c r="K35" s="17">
        <v>0</v>
      </c>
      <c r="L35" s="33">
        <f>SUM(B35:K35)</f>
        <v>-32620.81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78</v>
      </c>
      <c r="B46" s="33">
        <v>-12203.74</v>
      </c>
      <c r="C46" s="33">
        <v>-10575.03</v>
      </c>
      <c r="D46" s="33">
        <v>-25223.91</v>
      </c>
      <c r="E46" s="33">
        <v>-46682.75</v>
      </c>
      <c r="F46" s="33">
        <v>-35963.91</v>
      </c>
      <c r="G46" s="33">
        <v>-84984.69</v>
      </c>
      <c r="H46" s="33">
        <v>-25017.27</v>
      </c>
      <c r="I46" s="33">
        <v>-5309.58</v>
      </c>
      <c r="J46" s="33">
        <v>-22693.4</v>
      </c>
      <c r="K46" s="33">
        <v>-47491.61</v>
      </c>
      <c r="L46" s="33">
        <f t="shared" si="11"/>
        <v>-316145.88999999996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46</v>
      </c>
      <c r="B48" s="41">
        <f>IF(B17+B27+B40+B49&lt;0,0,B17+B27+B49)</f>
        <v>405413.84</v>
      </c>
      <c r="C48" s="41">
        <f aca="true" t="shared" si="12" ref="C48:K48">IF(C17+C27+C40+C49&lt;0,0,C17+C27+C49)</f>
        <v>329607.81999999995</v>
      </c>
      <c r="D48" s="41">
        <f t="shared" si="12"/>
        <v>1112419.29</v>
      </c>
      <c r="E48" s="41">
        <f t="shared" si="12"/>
        <v>856161.6299999999</v>
      </c>
      <c r="F48" s="41">
        <f t="shared" si="12"/>
        <v>946989.3999999998</v>
      </c>
      <c r="G48" s="41">
        <f t="shared" si="12"/>
        <v>461759.1100000001</v>
      </c>
      <c r="H48" s="41">
        <f t="shared" si="12"/>
        <v>284109.78</v>
      </c>
      <c r="I48" s="41">
        <f t="shared" si="12"/>
        <v>408727.57</v>
      </c>
      <c r="J48" s="41">
        <f t="shared" si="12"/>
        <v>456191.6</v>
      </c>
      <c r="K48" s="41">
        <f t="shared" si="12"/>
        <v>526167.34</v>
      </c>
      <c r="L48" s="42">
        <f>SUM(B48:K48)</f>
        <v>5787547.38</v>
      </c>
      <c r="M48" s="55"/>
    </row>
    <row r="49" spans="1:12" ht="18.75" customHeight="1">
      <c r="A49" s="27" t="s">
        <v>47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48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49</v>
      </c>
      <c r="B54" s="41">
        <f>SUM(B55:B68)</f>
        <v>405413.84</v>
      </c>
      <c r="C54" s="41">
        <f aca="true" t="shared" si="14" ref="C54:J54">SUM(C55:C66)</f>
        <v>329607.82</v>
      </c>
      <c r="D54" s="41">
        <f t="shared" si="14"/>
        <v>1112419.3</v>
      </c>
      <c r="E54" s="41">
        <f t="shared" si="14"/>
        <v>856161.62</v>
      </c>
      <c r="F54" s="41">
        <f t="shared" si="14"/>
        <v>946989.41</v>
      </c>
      <c r="G54" s="41">
        <f t="shared" si="14"/>
        <v>461759.1</v>
      </c>
      <c r="H54" s="41">
        <f t="shared" si="14"/>
        <v>284109.78</v>
      </c>
      <c r="I54" s="41">
        <f>SUM(I55:I69)</f>
        <v>408727.57</v>
      </c>
      <c r="J54" s="41">
        <f t="shared" si="14"/>
        <v>456191.59</v>
      </c>
      <c r="K54" s="41">
        <f>SUM(K55:K68)</f>
        <v>526167.3400000001</v>
      </c>
      <c r="L54" s="46">
        <f>SUM(B54:K54)</f>
        <v>5787547.37</v>
      </c>
      <c r="M54" s="40"/>
    </row>
    <row r="55" spans="1:13" ht="18.75" customHeight="1">
      <c r="A55" s="47" t="s">
        <v>50</v>
      </c>
      <c r="B55" s="48">
        <v>405413.84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405413.84</v>
      </c>
      <c r="M55" s="40"/>
    </row>
    <row r="56" spans="1:12" ht="18.75" customHeight="1">
      <c r="A56" s="47" t="s">
        <v>60</v>
      </c>
      <c r="B56" s="17">
        <v>0</v>
      </c>
      <c r="C56" s="48">
        <v>287945.39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287945.39</v>
      </c>
    </row>
    <row r="57" spans="1:12" ht="18.75" customHeight="1">
      <c r="A57" s="47" t="s">
        <v>61</v>
      </c>
      <c r="B57" s="17">
        <v>0</v>
      </c>
      <c r="C57" s="48">
        <v>41662.43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41662.43</v>
      </c>
    </row>
    <row r="58" spans="1:12" ht="18.75" customHeight="1">
      <c r="A58" s="47" t="s">
        <v>51</v>
      </c>
      <c r="B58" s="17">
        <v>0</v>
      </c>
      <c r="C58" s="17">
        <v>0</v>
      </c>
      <c r="D58" s="48">
        <v>1112419.3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1112419.3</v>
      </c>
    </row>
    <row r="59" spans="1:12" ht="18.75" customHeight="1">
      <c r="A59" s="47" t="s">
        <v>52</v>
      </c>
      <c r="B59" s="17">
        <v>0</v>
      </c>
      <c r="C59" s="17">
        <v>0</v>
      </c>
      <c r="D59" s="17">
        <v>0</v>
      </c>
      <c r="E59" s="48">
        <v>856161.62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856161.62</v>
      </c>
    </row>
    <row r="60" spans="1:12" ht="18.75" customHeight="1">
      <c r="A60" s="47" t="s">
        <v>53</v>
      </c>
      <c r="B60" s="17">
        <v>0</v>
      </c>
      <c r="C60" s="17">
        <v>0</v>
      </c>
      <c r="D60" s="17">
        <v>0</v>
      </c>
      <c r="E60" s="17">
        <v>0</v>
      </c>
      <c r="F60" s="48">
        <v>946989.41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946989.41</v>
      </c>
    </row>
    <row r="61" spans="1:12" ht="18.75" customHeight="1">
      <c r="A61" s="47" t="s">
        <v>54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461759.1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461759.1</v>
      </c>
    </row>
    <row r="62" spans="1:12" ht="18.75" customHeight="1">
      <c r="A62" s="47" t="s">
        <v>55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284109.78</v>
      </c>
      <c r="I62" s="17">
        <v>0</v>
      </c>
      <c r="J62" s="17">
        <v>0</v>
      </c>
      <c r="K62" s="17">
        <v>0</v>
      </c>
      <c r="L62" s="46">
        <f t="shared" si="15"/>
        <v>284109.78</v>
      </c>
    </row>
    <row r="63" spans="1:12" ht="18.75" customHeight="1">
      <c r="A63" s="47" t="s">
        <v>56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58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456191.59</v>
      </c>
      <c r="K64" s="17">
        <v>0</v>
      </c>
      <c r="L64" s="46">
        <f t="shared" si="15"/>
        <v>456191.59</v>
      </c>
    </row>
    <row r="65" spans="1:12" ht="18.75" customHeight="1">
      <c r="A65" s="47" t="s">
        <v>68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282762.33</v>
      </c>
      <c r="L65" s="46">
        <f t="shared" si="15"/>
        <v>282762.33</v>
      </c>
    </row>
    <row r="66" spans="1:12" ht="18.75" customHeight="1">
      <c r="A66" s="47" t="s">
        <v>69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243405.01</v>
      </c>
      <c r="L66" s="46">
        <f t="shared" si="15"/>
        <v>243405.01</v>
      </c>
    </row>
    <row r="67" spans="1:12" ht="18.75" customHeight="1">
      <c r="A67" s="47" t="s">
        <v>70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76</v>
      </c>
      <c r="B69" s="54">
        <v>0</v>
      </c>
      <c r="C69" s="54">
        <v>0</v>
      </c>
      <c r="D69" s="54">
        <v>0</v>
      </c>
      <c r="E69" s="54">
        <v>0</v>
      </c>
      <c r="F69" s="54">
        <v>0</v>
      </c>
      <c r="G69" s="54">
        <v>0</v>
      </c>
      <c r="H69" s="54">
        <v>0</v>
      </c>
      <c r="I69" s="51">
        <v>408727.57</v>
      </c>
      <c r="J69" s="54">
        <v>0</v>
      </c>
      <c r="K69" s="54">
        <v>0</v>
      </c>
      <c r="L69" s="51">
        <f>SUM(B69:K69)</f>
        <v>408727.57</v>
      </c>
    </row>
    <row r="70" spans="1:12" ht="18" customHeight="1">
      <c r="A70" s="52" t="s">
        <v>77</v>
      </c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3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2020-11-18T22:55:08Z</dcterms:modified>
  <cp:category/>
  <cp:version/>
  <cp:contentType/>
  <cp:contentStatus/>
</cp:coreProperties>
</file>