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<sst xmlns="http://schemas.openxmlformats.org/spreadsheetml/2006/main" count="79" uniqueCount="78">
  <si>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</si>
  <si>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</si>
  <si>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</si>
  <si>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</si>
  <si>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</si>
  <si>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</si>
  <si>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</si>
  <si>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</si>
  <si>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</si>
  <si>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</si>
  <si>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</si>
  <si>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</si>
  <si>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</si>
  <si>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</si>
  <si>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</si>
  <si>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</si>
  <si>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</si>
  <si>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</si>
  <si>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</si>
  <si>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</si>
  <si>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</si>
  <si>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</si>
  <si>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</si>
  <si>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</si>
  <si>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</si>
  <si>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</si>
  <si>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</si>
  <si>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</si>
  <si>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</si>
  <si>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</si>
  <si>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</si>
  <si>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</si>
  <si>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</si>
  <si>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</si>
  <si>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</si>
  <si>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</si>
  <si>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</si>
  <si>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</si>
  <si>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</si>
  <si>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</si>
  <si>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</si>
  <si>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</si>
  <si>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</si>
  <si>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</si>
  <si>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</si>
  <si>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</si>
  <si>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</si>
  <si>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</si>
  <si>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</si>
  <si>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</si>
  <si>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</si>
  <si>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</si>
  <si>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</si>
  <si>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</si>
  <si>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</si>
  <si>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</si>
  <si>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</si>
  <si>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</si>
  <si>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</si>
  <si>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</si>
  <si>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</si>
  <si>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</si>
  <si>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</si>
  <si>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</si>
  <si>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</si>
  <si>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</si>
  <si>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</si>
  <si>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</si>
  <si>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</si>
  <si>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</si>
  <si>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</si>
  <si>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</si>
  <si>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</si>
  <si>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</si>
  <si>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</si>
  <si>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</si>
  <si>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11/11/20 - VENCIMENTO 18/11/20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</si>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</sst>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62803</v>
      </c>
      <c r="C7" s="10">
        <f>C8+C11</f>
        <v>78300</v>
      </c>
      <c r="D7" s="10">
        <f aca="true" t="shared" si="0" ref="D7:K7">D8+D11</f>
        <v>224732</v>
      </c>
      <c r="E7" s="10">
        <f t="shared" si="0"/>
        <v>204160</v>
      </c>
      <c r="F7" s="10">
        <f t="shared" si="0"/>
        <v>214482</v>
      </c>
      <c r="G7" s="10">
        <f t="shared" si="0"/>
        <v>107168</v>
      </c>
      <c r="H7" s="10">
        <f t="shared" si="0"/>
        <v>53676</v>
      </c>
      <c r="I7" s="10">
        <f t="shared" si="0"/>
        <v>98950</v>
      </c>
      <c r="J7" s="10">
        <f t="shared" si="0"/>
        <v>76482</v>
      </c>
      <c r="K7" s="10">
        <f t="shared" si="0"/>
        <v>166925</v>
      </c>
      <c r="L7" s="10">
        <f>SUM(B7:K7)</f>
        <v>1287678</v>
      </c>
      <c r="M7" s="11"/>
    </row>
    <row r="8" spans="1:13" ht="17.25" customHeight="1">
      <c r="A8" s="12" t="s">
        <v>18</v>
      </c>
      <c r="B8" s="13">
        <f>B9+B10</f>
        <v>4566</v>
      </c>
      <c r="C8" s="13">
        <f aca="true" t="shared" si="1" ref="C8:K8">C9+C10</f>
        <v>5189</v>
      </c>
      <c r="D8" s="13">
        <f t="shared" si="1"/>
        <v>15192</v>
      </c>
      <c r="E8" s="13">
        <f t="shared" si="1"/>
        <v>12668</v>
      </c>
      <c r="F8" s="13">
        <f t="shared" si="1"/>
        <v>12067</v>
      </c>
      <c r="G8" s="13">
        <f t="shared" si="1"/>
        <v>7582</v>
      </c>
      <c r="H8" s="13">
        <f t="shared" si="1"/>
        <v>3344</v>
      </c>
      <c r="I8" s="13">
        <f t="shared" si="1"/>
        <v>4750</v>
      </c>
      <c r="J8" s="13">
        <f t="shared" si="1"/>
        <v>4390</v>
      </c>
      <c r="K8" s="13">
        <f t="shared" si="1"/>
        <v>9864</v>
      </c>
      <c r="L8" s="13">
        <f>SUM(B8:K8)</f>
        <v>79612</v>
      </c>
      <c r="M8"/>
    </row>
    <row r="9" spans="1:13" ht="17.25" customHeight="1">
      <c r="A9" s="14" t="s">
        <v>19</v>
      </c>
      <c r="B9" s="15">
        <v>4561</v>
      </c>
      <c r="C9" s="15">
        <v>5189</v>
      </c>
      <c r="D9" s="15">
        <v>15192</v>
      </c>
      <c r="E9" s="15">
        <v>12668</v>
      </c>
      <c r="F9" s="15">
        <v>12067</v>
      </c>
      <c r="G9" s="15">
        <v>7582</v>
      </c>
      <c r="H9" s="15">
        <v>3344</v>
      </c>
      <c r="I9" s="15">
        <v>4750</v>
      </c>
      <c r="J9" s="15">
        <v>4390</v>
      </c>
      <c r="K9" s="15">
        <v>9864</v>
      </c>
      <c r="L9" s="13">
        <f>SUM(B9:K9)</f>
        <v>79607</v>
      </c>
      <c r="M9"/>
    </row>
    <row r="10" spans="1:13" ht="17.25" customHeight="1">
      <c r="A10" s="14" t="s">
        <v>20</v>
      </c>
      <c r="B10" s="15">
        <v>5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5</v>
      </c>
      <c r="M10"/>
    </row>
    <row r="11" spans="1:13" ht="17.25" customHeight="1">
      <c r="A11" s="12" t="s">
        <v>21</v>
      </c>
      <c r="B11" s="15">
        <v>58237</v>
      </c>
      <c r="C11" s="15">
        <v>73111</v>
      </c>
      <c r="D11" s="15">
        <v>209540</v>
      </c>
      <c r="E11" s="15">
        <v>191492</v>
      </c>
      <c r="F11" s="15">
        <v>202415</v>
      </c>
      <c r="G11" s="15">
        <v>99586</v>
      </c>
      <c r="H11" s="15">
        <v>50332</v>
      </c>
      <c r="I11" s="15">
        <v>94200</v>
      </c>
      <c r="J11" s="15">
        <v>72092</v>
      </c>
      <c r="K11" s="15">
        <v>157061</v>
      </c>
      <c r="L11" s="13">
        <f>SUM(B11:K11)</f>
        <v>1208066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1.275506497580684</v>
      </c>
      <c r="C15" s="22">
        <v>1.522328550210139</v>
      </c>
      <c r="D15" s="22">
        <v>1.468951739977641</v>
      </c>
      <c r="E15" s="22">
        <v>1.27883883035298</v>
      </c>
      <c r="F15" s="22">
        <v>1.472670241081993</v>
      </c>
      <c r="G15" s="22">
        <v>1.482651529047527</v>
      </c>
      <c r="H15" s="22">
        <v>1.528956087031737</v>
      </c>
      <c r="I15" s="22">
        <v>1.381676932739768</v>
      </c>
      <c r="J15" s="22">
        <v>1.827280473417357</v>
      </c>
      <c r="K15" s="22">
        <v>1.274868668204948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452484.2699999999</v>
      </c>
      <c r="C17" s="25">
        <f aca="true" t="shared" si="2" ref="C17:K17">C18+C19+C20+C21+C22+C23+C24</f>
        <v>365195.64</v>
      </c>
      <c r="D17" s="25">
        <f t="shared" si="2"/>
        <v>1205229.23</v>
      </c>
      <c r="E17" s="25">
        <f t="shared" si="2"/>
        <v>961751.6399999999</v>
      </c>
      <c r="F17" s="25">
        <f t="shared" si="2"/>
        <v>1038559.11</v>
      </c>
      <c r="G17" s="25">
        <f t="shared" si="2"/>
        <v>577415.04</v>
      </c>
      <c r="H17" s="25">
        <f t="shared" si="2"/>
        <v>330951.70999999996</v>
      </c>
      <c r="I17" s="25">
        <f t="shared" si="2"/>
        <v>446909.94</v>
      </c>
      <c r="J17" s="25">
        <f t="shared" si="2"/>
        <v>497591.64999999997</v>
      </c>
      <c r="K17" s="25">
        <f t="shared" si="2"/>
        <v>617128.53</v>
      </c>
      <c r="L17" s="25">
        <f>L18+L19+L20+L21+L22+L23+L24</f>
        <v>6493216.76</v>
      </c>
      <c r="M17"/>
    </row>
    <row r="18" spans="1:13" ht="17.25" customHeight="1">
      <c r="A18" s="26" t="s">
        <v>24</v>
      </c>
      <c r="B18" s="33">
        <f aca="true" t="shared" si="3" ref="B18:K18">ROUND(B13*B7,2)</f>
        <v>361512.91</v>
      </c>
      <c r="C18" s="33">
        <f t="shared" si="3"/>
        <v>242855.28</v>
      </c>
      <c r="D18" s="33">
        <f t="shared" si="3"/>
        <v>830115.06</v>
      </c>
      <c r="E18" s="33">
        <f t="shared" si="3"/>
        <v>762660.1</v>
      </c>
      <c r="F18" s="33">
        <f t="shared" si="3"/>
        <v>709249.08</v>
      </c>
      <c r="G18" s="33">
        <f t="shared" si="3"/>
        <v>389416.36</v>
      </c>
      <c r="H18" s="33">
        <f t="shared" si="3"/>
        <v>214897.23</v>
      </c>
      <c r="I18" s="33">
        <f t="shared" si="3"/>
        <v>329038.44</v>
      </c>
      <c r="J18" s="33">
        <f t="shared" si="3"/>
        <v>273836.15</v>
      </c>
      <c r="K18" s="33">
        <f t="shared" si="3"/>
        <v>487971.85</v>
      </c>
      <c r="L18" s="33">
        <f aca="true" t="shared" si="4" ref="L18:L24">SUM(B18:K18)</f>
        <v>4601552.46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99599.16</v>
      </c>
      <c r="C19" s="33">
        <f t="shared" si="5"/>
        <v>126850.25</v>
      </c>
      <c r="D19" s="33">
        <f t="shared" si="5"/>
        <v>389283.9</v>
      </c>
      <c r="E19" s="33">
        <f t="shared" si="5"/>
        <v>212659.25</v>
      </c>
      <c r="F19" s="33">
        <f t="shared" si="5"/>
        <v>335240.93</v>
      </c>
      <c r="G19" s="33">
        <f t="shared" si="5"/>
        <v>187952.4</v>
      </c>
      <c r="H19" s="33">
        <f t="shared" si="5"/>
        <v>113671.2</v>
      </c>
      <c r="I19" s="33">
        <f t="shared" si="5"/>
        <v>125586.38</v>
      </c>
      <c r="J19" s="33">
        <f t="shared" si="5"/>
        <v>226539.3</v>
      </c>
      <c r="K19" s="33">
        <f t="shared" si="5"/>
        <v>134128.17</v>
      </c>
      <c r="L19" s="33">
        <f t="shared" si="4"/>
        <v>1951510.9399999997</v>
      </c>
      <c r="M19"/>
    </row>
    <row r="20" spans="1:13" ht="17.25" customHeight="1">
      <c r="A20" s="27" t="s">
        <v>26</v>
      </c>
      <c r="B20" s="33">
        <v>1633.47</v>
      </c>
      <c r="C20" s="33">
        <v>5345.64</v>
      </c>
      <c r="D20" s="33">
        <v>22713.81</v>
      </c>
      <c r="E20" s="33">
        <v>16562.7</v>
      </c>
      <c r="F20" s="33">
        <v>26054.46</v>
      </c>
      <c r="G20" s="33">
        <v>16302.98</v>
      </c>
      <c r="H20" s="33">
        <v>11134.49</v>
      </c>
      <c r="I20" s="33">
        <v>4381.67</v>
      </c>
      <c r="J20" s="33">
        <v>9508.22</v>
      </c>
      <c r="K20" s="33">
        <v>13732.12</v>
      </c>
      <c r="L20" s="33">
        <f t="shared" si="4"/>
        <v>127369.56</v>
      </c>
      <c r="M20"/>
    </row>
    <row r="21" spans="1:13" ht="17.25" customHeight="1">
      <c r="A21" s="27" t="s">
        <v>27</v>
      </c>
      <c r="B21" s="33">
        <v>1367.99</v>
      </c>
      <c r="C21" s="29">
        <v>1367.99</v>
      </c>
      <c r="D21" s="29">
        <v>2735.98</v>
      </c>
      <c r="E21" s="29">
        <v>0</v>
      </c>
      <c r="F21" s="33">
        <v>1367.99</v>
      </c>
      <c r="G21" s="29">
        <v>0</v>
      </c>
      <c r="H21" s="33">
        <v>1367.99</v>
      </c>
      <c r="I21" s="29">
        <v>1367.99</v>
      </c>
      <c r="J21" s="29">
        <v>2735.98</v>
      </c>
      <c r="K21" s="29">
        <v>1367.99</v>
      </c>
      <c r="L21" s="33">
        <f t="shared" si="4"/>
        <v>13679.9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-11629.26</v>
      </c>
      <c r="C24" s="33">
        <v>-11223.52</v>
      </c>
      <c r="D24" s="33">
        <v>-39619.52</v>
      </c>
      <c r="E24" s="33">
        <v>-30130.41</v>
      </c>
      <c r="F24" s="33">
        <v>-33353.35</v>
      </c>
      <c r="G24" s="33">
        <v>-16256.7</v>
      </c>
      <c r="H24" s="33">
        <v>-10119.2</v>
      </c>
      <c r="I24" s="33">
        <v>-13464.54</v>
      </c>
      <c r="J24" s="33">
        <v>-15028</v>
      </c>
      <c r="K24" s="33">
        <v>-20071.6</v>
      </c>
      <c r="L24" s="33">
        <f t="shared" si="4"/>
        <v>-200896.10000000003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-40203.850000000006</v>
      </c>
      <c r="C27" s="33">
        <f t="shared" si="6"/>
        <v>-22831.6</v>
      </c>
      <c r="D27" s="33">
        <f t="shared" si="6"/>
        <v>-66844.8</v>
      </c>
      <c r="E27" s="33">
        <f t="shared" si="6"/>
        <v>-60331.7</v>
      </c>
      <c r="F27" s="33">
        <f t="shared" si="6"/>
        <v>-53094.8</v>
      </c>
      <c r="G27" s="33">
        <f t="shared" si="6"/>
        <v>-33360.8</v>
      </c>
      <c r="H27" s="33">
        <f t="shared" si="6"/>
        <v>-22606.46</v>
      </c>
      <c r="I27" s="33">
        <f t="shared" si="6"/>
        <v>-31670.089999999997</v>
      </c>
      <c r="J27" s="33">
        <f t="shared" si="6"/>
        <v>-19316</v>
      </c>
      <c r="K27" s="33">
        <f t="shared" si="6"/>
        <v>-43401.6</v>
      </c>
      <c r="L27" s="33">
        <f aca="true" t="shared" si="7" ref="L27:L33">SUM(B27:K27)</f>
        <v>-393661.69999999995</v>
      </c>
      <c r="M27"/>
    </row>
    <row r="28" spans="1:13" ht="18.75" customHeight="1">
      <c r="A28" s="27" t="s">
        <v>30</v>
      </c>
      <c r="B28" s="33">
        <f>B29+B30+B31+B32</f>
        <v>-20068.4</v>
      </c>
      <c r="C28" s="33">
        <f aca="true" t="shared" si="8" ref="C28:K28">C29+C30+C31+C32</f>
        <v>-22831.6</v>
      </c>
      <c r="D28" s="33">
        <f t="shared" si="8"/>
        <v>-66844.8</v>
      </c>
      <c r="E28" s="33">
        <f t="shared" si="8"/>
        <v>-55739.2</v>
      </c>
      <c r="F28" s="33">
        <f t="shared" si="8"/>
        <v>-53094.8</v>
      </c>
      <c r="G28" s="33">
        <f t="shared" si="8"/>
        <v>-33360.8</v>
      </c>
      <c r="H28" s="33">
        <f t="shared" si="8"/>
        <v>-14713.6</v>
      </c>
      <c r="I28" s="33">
        <f t="shared" si="8"/>
        <v>-31670.089999999997</v>
      </c>
      <c r="J28" s="33">
        <f t="shared" si="8"/>
        <v>-19316</v>
      </c>
      <c r="K28" s="33">
        <f t="shared" si="8"/>
        <v>-43401.6</v>
      </c>
      <c r="L28" s="33">
        <f t="shared" si="7"/>
        <v>-361040.8899999999</v>
      </c>
      <c r="M28"/>
    </row>
    <row r="29" spans="1:13" s="36" customFormat="1" ht="18.75" customHeight="1">
      <c r="A29" s="34" t="s">
        <v>58</v>
      </c>
      <c r="B29" s="33">
        <f>-ROUND((B9)*$E$3,2)</f>
        <v>-20068.4</v>
      </c>
      <c r="C29" s="33">
        <f aca="true" t="shared" si="9" ref="C29:K29">-ROUND((C9)*$E$3,2)</f>
        <v>-22831.6</v>
      </c>
      <c r="D29" s="33">
        <f t="shared" si="9"/>
        <v>-66844.8</v>
      </c>
      <c r="E29" s="33">
        <f t="shared" si="9"/>
        <v>-55739.2</v>
      </c>
      <c r="F29" s="33">
        <f t="shared" si="9"/>
        <v>-53094.8</v>
      </c>
      <c r="G29" s="33">
        <f t="shared" si="9"/>
        <v>-33360.8</v>
      </c>
      <c r="H29" s="33">
        <f t="shared" si="9"/>
        <v>-14713.6</v>
      </c>
      <c r="I29" s="33">
        <f t="shared" si="9"/>
        <v>-20900</v>
      </c>
      <c r="J29" s="33">
        <f t="shared" si="9"/>
        <v>-19316</v>
      </c>
      <c r="K29" s="33">
        <f t="shared" si="9"/>
        <v>-43401.6</v>
      </c>
      <c r="L29" s="33">
        <f t="shared" si="7"/>
        <v>-350270.79999999993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-11.26</v>
      </c>
      <c r="J31" s="17">
        <v>0</v>
      </c>
      <c r="K31" s="17">
        <v>0</v>
      </c>
      <c r="L31" s="33">
        <f t="shared" si="7"/>
        <v>-11.26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-10758.83</v>
      </c>
      <c r="J32" s="17">
        <v>0</v>
      </c>
      <c r="K32" s="17">
        <v>0</v>
      </c>
      <c r="L32" s="33">
        <f t="shared" si="7"/>
        <v>-10758.83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-20135.45</v>
      </c>
      <c r="C33" s="38">
        <f t="shared" si="10"/>
        <v>0</v>
      </c>
      <c r="D33" s="38">
        <f t="shared" si="10"/>
        <v>0</v>
      </c>
      <c r="E33" s="38">
        <f t="shared" si="10"/>
        <v>-4592.5</v>
      </c>
      <c r="F33" s="38">
        <f t="shared" si="10"/>
        <v>0</v>
      </c>
      <c r="G33" s="38">
        <f t="shared" si="10"/>
        <v>0</v>
      </c>
      <c r="H33" s="38">
        <f t="shared" si="10"/>
        <v>-7892.86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-32620.81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-20135.45</v>
      </c>
      <c r="C35" s="17">
        <v>0</v>
      </c>
      <c r="D35" s="17">
        <v>0</v>
      </c>
      <c r="E35" s="33">
        <v>-4592.5</v>
      </c>
      <c r="F35" s="28">
        <v>0</v>
      </c>
      <c r="G35" s="28">
        <v>0</v>
      </c>
      <c r="H35" s="33">
        <v>-7892.86</v>
      </c>
      <c r="I35" s="17">
        <v>0</v>
      </c>
      <c r="J35" s="28">
        <v>0</v>
      </c>
      <c r="K35" s="17">
        <v>0</v>
      </c>
      <c r="L35" s="33">
        <f>SUM(B35:K35)</f>
        <v>-32620.81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412280.4199999999</v>
      </c>
      <c r="C48" s="41">
        <f aca="true" t="shared" si="12" ref="C48:K48">IF(C17+C27+C40+C49&lt;0,0,C17+C27+C49)</f>
        <v>342364.04000000004</v>
      </c>
      <c r="D48" s="41">
        <f t="shared" si="12"/>
        <v>1138384.43</v>
      </c>
      <c r="E48" s="41">
        <f t="shared" si="12"/>
        <v>901419.94</v>
      </c>
      <c r="F48" s="41">
        <f t="shared" si="12"/>
        <v>985464.3099999999</v>
      </c>
      <c r="G48" s="41">
        <f t="shared" si="12"/>
        <v>544054.24</v>
      </c>
      <c r="H48" s="41">
        <f t="shared" si="12"/>
        <v>308345.24999999994</v>
      </c>
      <c r="I48" s="41">
        <f t="shared" si="12"/>
        <v>415239.85</v>
      </c>
      <c r="J48" s="41">
        <f t="shared" si="12"/>
        <v>478275.64999999997</v>
      </c>
      <c r="K48" s="41">
        <f t="shared" si="12"/>
        <v>573726.93</v>
      </c>
      <c r="L48" s="42">
        <f>SUM(B48:K48)</f>
        <v>6099555.06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412280.41</v>
      </c>
      <c r="C54" s="41">
        <f aca="true" t="shared" si="14" ref="C54:J54">SUM(C55:C66)</f>
        <v>342364.04</v>
      </c>
      <c r="D54" s="41">
        <f t="shared" si="14"/>
        <v>1138384.43</v>
      </c>
      <c r="E54" s="41">
        <f t="shared" si="14"/>
        <v>901419.94</v>
      </c>
      <c r="F54" s="41">
        <f t="shared" si="14"/>
        <v>985464.31</v>
      </c>
      <c r="G54" s="41">
        <f t="shared" si="14"/>
        <v>544054.24</v>
      </c>
      <c r="H54" s="41">
        <f t="shared" si="14"/>
        <v>308345.26</v>
      </c>
      <c r="I54" s="41">
        <f>SUM(I55:I69)</f>
        <v>415239.85</v>
      </c>
      <c r="J54" s="41">
        <f t="shared" si="14"/>
        <v>478275.64999999997</v>
      </c>
      <c r="K54" s="41">
        <f>SUM(K55:K68)</f>
        <v>573726.93</v>
      </c>
      <c r="L54" s="46">
        <f>SUM(B54:K54)</f>
        <v>6099555.06</v>
      </c>
      <c r="M54" s="40"/>
    </row>
    <row r="55" spans="1:13" ht="18.75" customHeight="1">
      <c r="A55" s="47" t="s">
        <v>51</v>
      </c>
      <c r="B55" s="48">
        <v>412280.41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412280.41</v>
      </c>
      <c r="M55" s="40"/>
    </row>
    <row r="56" spans="1:12" ht="18.75" customHeight="1">
      <c r="A56" s="47" t="s">
        <v>61</v>
      </c>
      <c r="B56" s="17">
        <v>0</v>
      </c>
      <c r="C56" s="48">
        <v>299020.75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299020.75</v>
      </c>
    </row>
    <row r="57" spans="1:12" ht="18.75" customHeight="1">
      <c r="A57" s="47" t="s">
        <v>62</v>
      </c>
      <c r="B57" s="17">
        <v>0</v>
      </c>
      <c r="C57" s="48">
        <v>43343.29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43343.29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1138384.43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1138384.43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901419.94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901419.94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985464.31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985464.31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544054.24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544054.24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308345.26</v>
      </c>
      <c r="I62" s="17">
        <v>0</v>
      </c>
      <c r="J62" s="17">
        <v>0</v>
      </c>
      <c r="K62" s="17">
        <v>0</v>
      </c>
      <c r="L62" s="46">
        <f t="shared" si="15"/>
        <v>308345.26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478275.64999999997</v>
      </c>
      <c r="K64" s="17">
        <v>0</v>
      </c>
      <c r="L64" s="46">
        <f t="shared" si="15"/>
        <v>478275.64999999997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319852.76</v>
      </c>
      <c r="L65" s="46">
        <f t="shared" si="15"/>
        <v>319852.76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253874.17</v>
      </c>
      <c r="L66" s="46">
        <f t="shared" si="15"/>
        <v>253874.17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4">
        <v>0</v>
      </c>
      <c r="C69" s="54">
        <v>0</v>
      </c>
      <c r="D69" s="54">
        <v>0</v>
      </c>
      <c r="E69" s="54">
        <v>0</v>
      </c>
      <c r="F69" s="54">
        <v>0</v>
      </c>
      <c r="G69" s="54">
        <v>0</v>
      </c>
      <c r="H69" s="54">
        <v>0</v>
      </c>
      <c r="I69" s="51">
        <v>415239.85</v>
      </c>
      <c r="J69" s="54">
        <v>0</v>
      </c>
      <c r="K69" s="54">
        <v>0</v>
      </c>
      <c r="L69" s="51">
        <f>SUM(B69:K69)</f>
        <v>415239.85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3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2020-11-17T17:29:42Z</dcterms:modified>
  <cp:category/>
  <cp:version/>
  <cp:contentType/>
  <cp:contentStatus/>
</cp:coreProperties>
</file>