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<sst xmlns="http://schemas.openxmlformats.org/spreadsheetml/2006/main" count="79" uniqueCount="78">
  <si>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</si>
  <si>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</si>
  <si>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</si>
  <si>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</si>
  <si>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</si>
  <si>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</si>
  <si>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</si>
  <si>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</si>
  <si>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</si>
  <si>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</si>
  <si>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</si>
  <si>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</si>
  <si>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</si>
  <si>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</si>
  <si>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</si>
  <si>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</si>
  <si>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</si>
  <si>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</si>
  <si>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</si>
  <si>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</si>
  <si>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</si>
  <si>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</si>
  <si>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</si>
  <si>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</si>
  <si>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</si>
  <si>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</si>
  <si>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</si>
  <si>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</si>
  <si>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</si>
  <si>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</si>
  <si>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</si>
  <si>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</si>
  <si>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</si>
  <si>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</si>
  <si>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</si>
  <si>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</si>
  <si>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</si>
  <si>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</si>
  <si>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</si>
  <si>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</si>
  <si>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</si>
  <si>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</si>
  <si>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</si>
  <si>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</si>
  <si>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</si>
  <si>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</si>
  <si>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</si>
  <si>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</si>
  <si>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</si>
  <si>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</si>
  <si>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</si>
  <si>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</si>
  <si>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</si>
  <si>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</si>
  <si>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</si>
  <si>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</si>
  <si>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</si>
  <si>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</si>
  <si>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</si>
  <si>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</si>
  <si>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</si>
  <si>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</si>
  <si>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</si>
  <si>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</si>
  <si>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</si>
  <si>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</si>
  <si>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</si>
  <si>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</si>
  <si>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</si>
  <si>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</si>
  <si>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</si>
  <si>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</si>
  <si>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</si>
  <si>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</si>
  <si>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</si>
  <si>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</si>
  <si>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10/11/20 - VENCIMENTO 17/11/20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</si>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</sst>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68623</v>
      </c>
      <c r="C7" s="10">
        <f>C8+C11</f>
        <v>78610</v>
      </c>
      <c r="D7" s="10">
        <f aca="true" t="shared" si="0" ref="D7:K7">D8+D11</f>
        <v>227901</v>
      </c>
      <c r="E7" s="10">
        <f t="shared" si="0"/>
        <v>209506</v>
      </c>
      <c r="F7" s="10">
        <f t="shared" si="0"/>
        <v>220152</v>
      </c>
      <c r="G7" s="10">
        <f t="shared" si="0"/>
        <v>108991</v>
      </c>
      <c r="H7" s="10">
        <f t="shared" si="0"/>
        <v>55128</v>
      </c>
      <c r="I7" s="10">
        <f t="shared" si="0"/>
        <v>97872</v>
      </c>
      <c r="J7" s="10">
        <f t="shared" si="0"/>
        <v>77161</v>
      </c>
      <c r="K7" s="10">
        <f t="shared" si="0"/>
        <v>167324</v>
      </c>
      <c r="L7" s="10">
        <f>SUM(B7:K7)</f>
        <v>1311268</v>
      </c>
      <c r="M7" s="11"/>
    </row>
    <row r="8" spans="1:13" ht="17.25" customHeight="1">
      <c r="A8" s="12" t="s">
        <v>18</v>
      </c>
      <c r="B8" s="13">
        <f>B9+B10</f>
        <v>4917</v>
      </c>
      <c r="C8" s="13">
        <f aca="true" t="shared" si="1" ref="C8:K8">C9+C10</f>
        <v>5317</v>
      </c>
      <c r="D8" s="13">
        <f t="shared" si="1"/>
        <v>15722</v>
      </c>
      <c r="E8" s="13">
        <f t="shared" si="1"/>
        <v>13701</v>
      </c>
      <c r="F8" s="13">
        <f t="shared" si="1"/>
        <v>12865</v>
      </c>
      <c r="G8" s="13">
        <f t="shared" si="1"/>
        <v>7739</v>
      </c>
      <c r="H8" s="13">
        <f t="shared" si="1"/>
        <v>3587</v>
      </c>
      <c r="I8" s="13">
        <f t="shared" si="1"/>
        <v>4780</v>
      </c>
      <c r="J8" s="13">
        <f t="shared" si="1"/>
        <v>4396</v>
      </c>
      <c r="K8" s="13">
        <f t="shared" si="1"/>
        <v>10136</v>
      </c>
      <c r="L8" s="13">
        <f>SUM(B8:K8)</f>
        <v>83160</v>
      </c>
      <c r="M8"/>
    </row>
    <row r="9" spans="1:13" ht="17.25" customHeight="1">
      <c r="A9" s="14" t="s">
        <v>19</v>
      </c>
      <c r="B9" s="15">
        <v>4915</v>
      </c>
      <c r="C9" s="15">
        <v>5317</v>
      </c>
      <c r="D9" s="15">
        <v>15722</v>
      </c>
      <c r="E9" s="15">
        <v>13701</v>
      </c>
      <c r="F9" s="15">
        <v>12865</v>
      </c>
      <c r="G9" s="15">
        <v>7739</v>
      </c>
      <c r="H9" s="15">
        <v>3587</v>
      </c>
      <c r="I9" s="15">
        <v>4780</v>
      </c>
      <c r="J9" s="15">
        <v>4396</v>
      </c>
      <c r="K9" s="15">
        <v>10136</v>
      </c>
      <c r="L9" s="13">
        <f>SUM(B9:K9)</f>
        <v>83158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63706</v>
      </c>
      <c r="C11" s="15">
        <v>73293</v>
      </c>
      <c r="D11" s="15">
        <v>212179</v>
      </c>
      <c r="E11" s="15">
        <v>195805</v>
      </c>
      <c r="F11" s="15">
        <v>207287</v>
      </c>
      <c r="G11" s="15">
        <v>101252</v>
      </c>
      <c r="H11" s="15">
        <v>51541</v>
      </c>
      <c r="I11" s="15">
        <v>93092</v>
      </c>
      <c r="J11" s="15">
        <v>72765</v>
      </c>
      <c r="K11" s="15">
        <v>157188</v>
      </c>
      <c r="L11" s="13">
        <f>SUM(B11:K11)</f>
        <v>1228108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1.187971144158812</v>
      </c>
      <c r="C15" s="22">
        <v>1.507291477167441</v>
      </c>
      <c r="D15" s="22">
        <v>1.448597640897873</v>
      </c>
      <c r="E15" s="22">
        <v>1.254275693323773</v>
      </c>
      <c r="F15" s="22">
        <v>1.440796560867489</v>
      </c>
      <c r="G15" s="22">
        <v>1.466825755441037</v>
      </c>
      <c r="H15" s="22">
        <v>1.494247867531151</v>
      </c>
      <c r="I15" s="22">
        <v>1.381403624201531</v>
      </c>
      <c r="J15" s="22">
        <v>1.812977733377553</v>
      </c>
      <c r="K15" s="22">
        <v>1.271392180576901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460571.67000000004</v>
      </c>
      <c r="C17" s="25">
        <f aca="true" t="shared" si="2" ref="C17:K17">C18+C19+C20+C21+C22+C23+C24</f>
        <v>362773.97</v>
      </c>
      <c r="D17" s="25">
        <f t="shared" si="2"/>
        <v>1205341.93</v>
      </c>
      <c r="E17" s="25">
        <f t="shared" si="2"/>
        <v>968110.66</v>
      </c>
      <c r="F17" s="25">
        <f t="shared" si="2"/>
        <v>1043402.89</v>
      </c>
      <c r="G17" s="25">
        <f t="shared" si="2"/>
        <v>581488.3400000001</v>
      </c>
      <c r="H17" s="25">
        <f t="shared" si="2"/>
        <v>332389.63</v>
      </c>
      <c r="I17" s="25">
        <f t="shared" si="2"/>
        <v>442043.38</v>
      </c>
      <c r="J17" s="25">
        <f t="shared" si="2"/>
        <v>497688.19999999995</v>
      </c>
      <c r="K17" s="25">
        <f t="shared" si="2"/>
        <v>617046.51</v>
      </c>
      <c r="L17" s="25">
        <f>L18+L19+L20+L21+L22+L23+L24</f>
        <v>6510857.180000001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395014.57</v>
      </c>
      <c r="C18" s="33">
        <f t="shared" si="3"/>
        <v>243816.78</v>
      </c>
      <c r="D18" s="33">
        <f t="shared" si="3"/>
        <v>841820.71</v>
      </c>
      <c r="E18" s="33">
        <f t="shared" si="3"/>
        <v>782630.61</v>
      </c>
      <c r="F18" s="33">
        <f t="shared" si="3"/>
        <v>727998.63</v>
      </c>
      <c r="G18" s="33">
        <f t="shared" si="3"/>
        <v>396040.6</v>
      </c>
      <c r="H18" s="33">
        <f t="shared" si="3"/>
        <v>220710.46</v>
      </c>
      <c r="I18" s="33">
        <f t="shared" si="3"/>
        <v>325453.76</v>
      </c>
      <c r="J18" s="33">
        <f t="shared" si="3"/>
        <v>276267.24</v>
      </c>
      <c r="K18" s="33">
        <f t="shared" si="3"/>
        <v>489138.25</v>
      </c>
      <c r="L18" s="33">
        <f aca="true" t="shared" si="4" ref="L18:L24">SUM(B18:K18)</f>
        <v>4698891.61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74251.34</v>
      </c>
      <c r="C19" s="33">
        <f t="shared" si="5"/>
        <v>123686.17</v>
      </c>
      <c r="D19" s="33">
        <f t="shared" si="5"/>
        <v>377638.78</v>
      </c>
      <c r="E19" s="33">
        <f t="shared" si="5"/>
        <v>199003.94</v>
      </c>
      <c r="F19" s="33">
        <f t="shared" si="5"/>
        <v>320899.29</v>
      </c>
      <c r="G19" s="33">
        <f t="shared" si="5"/>
        <v>184881.95</v>
      </c>
      <c r="H19" s="33">
        <f t="shared" si="5"/>
        <v>109085.67</v>
      </c>
      <c r="I19" s="33">
        <f t="shared" si="5"/>
        <v>124129.24</v>
      </c>
      <c r="J19" s="33">
        <f t="shared" si="5"/>
        <v>224599.11</v>
      </c>
      <c r="K19" s="33">
        <f t="shared" si="5"/>
        <v>132748.3</v>
      </c>
      <c r="L19" s="33">
        <f t="shared" si="4"/>
        <v>1870923.7899999998</v>
      </c>
      <c r="M19"/>
    </row>
    <row r="20" spans="1:13" ht="17.25" customHeight="1">
      <c r="A20" s="27" t="s">
        <v>26</v>
      </c>
      <c r="B20" s="33">
        <v>1568.62</v>
      </c>
      <c r="C20" s="33">
        <v>5126.55</v>
      </c>
      <c r="D20" s="33">
        <v>22765.98</v>
      </c>
      <c r="E20" s="33">
        <v>16606.52</v>
      </c>
      <c r="F20" s="33">
        <v>26490.33</v>
      </c>
      <c r="G20" s="33">
        <v>16822.49</v>
      </c>
      <c r="H20" s="33">
        <v>11344.71</v>
      </c>
      <c r="I20" s="33">
        <v>4556.93</v>
      </c>
      <c r="J20" s="33">
        <v>9113.87</v>
      </c>
      <c r="K20" s="33">
        <v>13863.57</v>
      </c>
      <c r="L20" s="33">
        <f t="shared" si="4"/>
        <v>128259.57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13679.9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-11630.85</v>
      </c>
      <c r="C24" s="33">
        <v>-11223.52</v>
      </c>
      <c r="D24" s="33">
        <v>-39619.52</v>
      </c>
      <c r="E24" s="33">
        <v>-30130.41</v>
      </c>
      <c r="F24" s="33">
        <v>-33353.35</v>
      </c>
      <c r="G24" s="33">
        <v>-16256.7</v>
      </c>
      <c r="H24" s="33">
        <v>-10119.2</v>
      </c>
      <c r="I24" s="33">
        <v>-13464.54</v>
      </c>
      <c r="J24" s="33">
        <v>-15028</v>
      </c>
      <c r="K24" s="33">
        <v>-20071.6</v>
      </c>
      <c r="L24" s="33">
        <f t="shared" si="4"/>
        <v>-200897.69000000003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-41761.45</v>
      </c>
      <c r="C27" s="33">
        <f t="shared" si="6"/>
        <v>-23394.8</v>
      </c>
      <c r="D27" s="33">
        <f t="shared" si="6"/>
        <v>-69176.8</v>
      </c>
      <c r="E27" s="33">
        <f t="shared" si="6"/>
        <v>-64876.9</v>
      </c>
      <c r="F27" s="33">
        <f t="shared" si="6"/>
        <v>-56606</v>
      </c>
      <c r="G27" s="33">
        <f t="shared" si="6"/>
        <v>-34051.6</v>
      </c>
      <c r="H27" s="33">
        <f t="shared" si="6"/>
        <v>-23675.66</v>
      </c>
      <c r="I27" s="33">
        <f t="shared" si="6"/>
        <v>-44019.83</v>
      </c>
      <c r="J27" s="33">
        <f t="shared" si="6"/>
        <v>-19342.4</v>
      </c>
      <c r="K27" s="33">
        <f t="shared" si="6"/>
        <v>-44598.4</v>
      </c>
      <c r="L27" s="33">
        <f aca="true" t="shared" si="7" ref="L27:L33">SUM(B27:K27)</f>
        <v>-421503.84</v>
      </c>
      <c r="M27"/>
    </row>
    <row r="28" spans="1:13" ht="18.75" customHeight="1">
      <c r="A28" s="27" t="s">
        <v>30</v>
      </c>
      <c r="B28" s="33">
        <f>B29+B30+B31+B32</f>
        <v>-21626</v>
      </c>
      <c r="C28" s="33">
        <f aca="true" t="shared" si="8" ref="C28:K28">C29+C30+C31+C32</f>
        <v>-23394.8</v>
      </c>
      <c r="D28" s="33">
        <f t="shared" si="8"/>
        <v>-69176.8</v>
      </c>
      <c r="E28" s="33">
        <f t="shared" si="8"/>
        <v>-60284.4</v>
      </c>
      <c r="F28" s="33">
        <f t="shared" si="8"/>
        <v>-56606</v>
      </c>
      <c r="G28" s="33">
        <f t="shared" si="8"/>
        <v>-34051.6</v>
      </c>
      <c r="H28" s="33">
        <f t="shared" si="8"/>
        <v>-15782.8</v>
      </c>
      <c r="I28" s="33">
        <f t="shared" si="8"/>
        <v>-44019.83</v>
      </c>
      <c r="J28" s="33">
        <f t="shared" si="8"/>
        <v>-19342.4</v>
      </c>
      <c r="K28" s="33">
        <f t="shared" si="8"/>
        <v>-44598.4</v>
      </c>
      <c r="L28" s="33">
        <f t="shared" si="7"/>
        <v>-388883.03</v>
      </c>
      <c r="M28"/>
    </row>
    <row r="29" spans="1:13" s="36" customFormat="1" ht="18.75" customHeight="1">
      <c r="A29" s="34" t="s">
        <v>58</v>
      </c>
      <c r="B29" s="33">
        <f>-ROUND((B9)*$E$3,2)</f>
        <v>-21626</v>
      </c>
      <c r="C29" s="33">
        <f aca="true" t="shared" si="9" ref="C29:K29">-ROUND((C9)*$E$3,2)</f>
        <v>-23394.8</v>
      </c>
      <c r="D29" s="33">
        <f t="shared" si="9"/>
        <v>-69176.8</v>
      </c>
      <c r="E29" s="33">
        <f t="shared" si="9"/>
        <v>-60284.4</v>
      </c>
      <c r="F29" s="33">
        <f t="shared" si="9"/>
        <v>-56606</v>
      </c>
      <c r="G29" s="33">
        <f t="shared" si="9"/>
        <v>-34051.6</v>
      </c>
      <c r="H29" s="33">
        <f t="shared" si="9"/>
        <v>-15782.8</v>
      </c>
      <c r="I29" s="33">
        <f t="shared" si="9"/>
        <v>-21032</v>
      </c>
      <c r="J29" s="33">
        <f t="shared" si="9"/>
        <v>-19342.4</v>
      </c>
      <c r="K29" s="33">
        <f t="shared" si="9"/>
        <v>-44598.4</v>
      </c>
      <c r="L29" s="33">
        <f t="shared" si="7"/>
        <v>-365895.2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-33.79</v>
      </c>
      <c r="J31" s="17">
        <v>0</v>
      </c>
      <c r="K31" s="17">
        <v>0</v>
      </c>
      <c r="L31" s="33">
        <f t="shared" si="7"/>
        <v>-33.79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-22954.04</v>
      </c>
      <c r="J32" s="17">
        <v>0</v>
      </c>
      <c r="K32" s="17">
        <v>0</v>
      </c>
      <c r="L32" s="33">
        <f t="shared" si="7"/>
        <v>-22954.04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418810.22000000003</v>
      </c>
      <c r="C48" s="41">
        <f aca="true" t="shared" si="12" ref="C48:K48">IF(C17+C27+C40+C49&lt;0,0,C17+C27+C49)</f>
        <v>339379.17</v>
      </c>
      <c r="D48" s="41">
        <f t="shared" si="12"/>
        <v>1136165.13</v>
      </c>
      <c r="E48" s="41">
        <f t="shared" si="12"/>
        <v>903233.76</v>
      </c>
      <c r="F48" s="41">
        <f t="shared" si="12"/>
        <v>986796.89</v>
      </c>
      <c r="G48" s="41">
        <f t="shared" si="12"/>
        <v>547436.7400000001</v>
      </c>
      <c r="H48" s="41">
        <f t="shared" si="12"/>
        <v>308713.97000000003</v>
      </c>
      <c r="I48" s="41">
        <f t="shared" si="12"/>
        <v>398023.55</v>
      </c>
      <c r="J48" s="41">
        <f t="shared" si="12"/>
        <v>478345.79999999993</v>
      </c>
      <c r="K48" s="41">
        <f t="shared" si="12"/>
        <v>572448.11</v>
      </c>
      <c r="L48" s="42">
        <f>SUM(B48:K48)</f>
        <v>6089353.34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418810.23</v>
      </c>
      <c r="C54" s="41">
        <f aca="true" t="shared" si="14" ref="C54:J54">SUM(C55:C66)</f>
        <v>339379.16</v>
      </c>
      <c r="D54" s="41">
        <f t="shared" si="14"/>
        <v>1136165.14</v>
      </c>
      <c r="E54" s="41">
        <f t="shared" si="14"/>
        <v>903233.77</v>
      </c>
      <c r="F54" s="41">
        <f t="shared" si="14"/>
        <v>986796.9</v>
      </c>
      <c r="G54" s="41">
        <f t="shared" si="14"/>
        <v>547436.74</v>
      </c>
      <c r="H54" s="41">
        <f t="shared" si="14"/>
        <v>308713.97</v>
      </c>
      <c r="I54" s="41">
        <f>SUM(I55:I69)</f>
        <v>398023.55</v>
      </c>
      <c r="J54" s="41">
        <f t="shared" si="14"/>
        <v>478345.79999999993</v>
      </c>
      <c r="K54" s="41">
        <f>SUM(K55:K68)</f>
        <v>572448.11</v>
      </c>
      <c r="L54" s="46">
        <f>SUM(B54:K54)</f>
        <v>6089353.369999999</v>
      </c>
      <c r="M54" s="40"/>
    </row>
    <row r="55" spans="1:13" ht="18.75" customHeight="1">
      <c r="A55" s="47" t="s">
        <v>51</v>
      </c>
      <c r="B55" s="48">
        <v>418810.23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418810.23</v>
      </c>
      <c r="M55" s="40"/>
    </row>
    <row r="56" spans="1:12" ht="18.75" customHeight="1">
      <c r="A56" s="47" t="s">
        <v>61</v>
      </c>
      <c r="B56" s="17">
        <v>0</v>
      </c>
      <c r="C56" s="48">
        <v>298653.66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298653.66</v>
      </c>
    </row>
    <row r="57" spans="1:12" ht="18.75" customHeight="1">
      <c r="A57" s="47" t="s">
        <v>62</v>
      </c>
      <c r="B57" s="17">
        <v>0</v>
      </c>
      <c r="C57" s="48">
        <v>40725.5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40725.5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1136165.14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1136165.14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903233.77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903233.77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986796.9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986796.9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547436.74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547436.74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308713.97</v>
      </c>
      <c r="I62" s="17">
        <v>0</v>
      </c>
      <c r="J62" s="17">
        <v>0</v>
      </c>
      <c r="K62" s="17">
        <v>0</v>
      </c>
      <c r="L62" s="46">
        <f t="shared" si="15"/>
        <v>308713.97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478345.79999999993</v>
      </c>
      <c r="K64" s="17">
        <v>0</v>
      </c>
      <c r="L64" s="46">
        <f t="shared" si="15"/>
        <v>478345.79999999993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319655.02</v>
      </c>
      <c r="L65" s="46">
        <f t="shared" si="15"/>
        <v>319655.02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252793.09</v>
      </c>
      <c r="L66" s="46">
        <f t="shared" si="15"/>
        <v>252793.09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1">
        <v>398023.55</v>
      </c>
      <c r="J69" s="54">
        <v>0</v>
      </c>
      <c r="K69" s="54">
        <v>0</v>
      </c>
      <c r="L69" s="51">
        <f>SUM(B69:K69)</f>
        <v>398023.55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2020-11-16T22:08:53Z</dcterms:modified>
  <cp:category/>
  <cp:version/>
  <cp:contentType/>
  <cp:contentStatus/>
</cp:coreProperties>
</file>