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<sst xmlns="http://schemas.openxmlformats.org/spreadsheetml/2006/main" count="80" uniqueCount="79">
  <si>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</si>
  <si>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</si>
  <si>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</si>
  <si>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</si>
  <si>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</si>
  <si>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</si>
  <si>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</si>
  <si>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</si>
  <si>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</si>
  <si>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</si>
  <si>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</si>
  <si>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</si>
  <si>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</si>
  <si>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</si>
  <si>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</si>
  <si>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</si>
  <si>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</si>
  <si>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</si>
  <si>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</si>
  <si>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</si>
  <si>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</si>
  <si>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</si>
  <si>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</si>
  <si>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</si>
  <si>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</si>
  <si>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</si>
  <si>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</si>
  <si>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</si>
  <si>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</si>
  <si>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</si>
  <si>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</si>
  <si>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</si>
  <si>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</si>
  <si>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</si>
  <si>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</si>
  <si>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</si>
  <si>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</si>
  <si>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</si>
  <si>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</si>
  <si>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</si>
  <si>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</si>
  <si>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</si>
  <si>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</si>
  <si>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</si>
  <si>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</si>
  <si>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</si>
  <si>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</si>
  <si>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</si>
  <si>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</si>
  <si>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</si>
  <si>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</si>
  <si>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</si>
  <si>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</si>
  <si>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</si>
  <si>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</si>
  <si>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</si>
  <si>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</si>
  <si>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</si>
  <si>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</si>
  <si>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</si>
  <si>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</si>
  <si>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</si>
  <si>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</si>
  <si>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</si>
  <si>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</si>
  <si>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</si>
  <si>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</si>
  <si>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</si>
  <si>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</si>
  <si>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</si>
  <si>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</si>
  <si>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</si>
  <si>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</si>
  <si>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</si>
  <si>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</si>
  <si>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09/11/20 - VENCIMENTO 16/11/20</t>
  </si>
  <si>
    <t>7.15. Consórcio KBPX</t>
  </si>
  <si>
    <t xml:space="preserve">¹ Revisões de acordo com as portarias SMT.GAB 081 e 087/20, período de 01 a 30/06/20; revisão de passageiros e fator de transição, período de 01 a 30/06/20. Total de 20.829 passageiros.  </t>
  </si>
  <si>
    <t>5.3. Revisão de Remuneração pelo Transporte Coletivo ¹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</si>
</sst>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65803</v>
      </c>
      <c r="C7" s="10">
        <f>C8+C11</f>
        <v>79237</v>
      </c>
      <c r="D7" s="10">
        <f aca="true" t="shared" si="0" ref="D7:K7">D8+D11</f>
        <v>224119</v>
      </c>
      <c r="E7" s="10">
        <f t="shared" si="0"/>
        <v>207783</v>
      </c>
      <c r="F7" s="10">
        <f t="shared" si="0"/>
        <v>216712</v>
      </c>
      <c r="G7" s="10">
        <f t="shared" si="0"/>
        <v>105086</v>
      </c>
      <c r="H7" s="10">
        <f t="shared" si="0"/>
        <v>53303</v>
      </c>
      <c r="I7" s="10">
        <f t="shared" si="0"/>
        <v>97422</v>
      </c>
      <c r="J7" s="10">
        <f t="shared" si="0"/>
        <v>74833</v>
      </c>
      <c r="K7" s="10">
        <f t="shared" si="0"/>
        <v>163970</v>
      </c>
      <c r="L7" s="10">
        <f>SUM(B7:K7)</f>
        <v>1288268</v>
      </c>
      <c r="M7" s="11"/>
    </row>
    <row r="8" spans="1:13" ht="17.25" customHeight="1">
      <c r="A8" s="12" t="s">
        <v>18</v>
      </c>
      <c r="B8" s="13">
        <f>B9+B10</f>
        <v>5197</v>
      </c>
      <c r="C8" s="13">
        <f aca="true" t="shared" si="1" ref="C8:K8">C9+C10</f>
        <v>5968</v>
      </c>
      <c r="D8" s="13">
        <f t="shared" si="1"/>
        <v>17125</v>
      </c>
      <c r="E8" s="13">
        <f t="shared" si="1"/>
        <v>14935</v>
      </c>
      <c r="F8" s="13">
        <f t="shared" si="1"/>
        <v>14156</v>
      </c>
      <c r="G8" s="13">
        <f t="shared" si="1"/>
        <v>8009</v>
      </c>
      <c r="H8" s="13">
        <f t="shared" si="1"/>
        <v>3653</v>
      </c>
      <c r="I8" s="13">
        <f t="shared" si="1"/>
        <v>5041</v>
      </c>
      <c r="J8" s="13">
        <f t="shared" si="1"/>
        <v>4509</v>
      </c>
      <c r="K8" s="13">
        <f t="shared" si="1"/>
        <v>10688</v>
      </c>
      <c r="L8" s="13">
        <f>SUM(B8:K8)</f>
        <v>89281</v>
      </c>
      <c r="M8"/>
    </row>
    <row r="9" spans="1:13" ht="17.25" customHeight="1">
      <c r="A9" s="14" t="s">
        <v>19</v>
      </c>
      <c r="B9" s="15">
        <v>5191</v>
      </c>
      <c r="C9" s="15">
        <v>5968</v>
      </c>
      <c r="D9" s="15">
        <v>17125</v>
      </c>
      <c r="E9" s="15">
        <v>14935</v>
      </c>
      <c r="F9" s="15">
        <v>14156</v>
      </c>
      <c r="G9" s="15">
        <v>8009</v>
      </c>
      <c r="H9" s="15">
        <v>3652</v>
      </c>
      <c r="I9" s="15">
        <v>5041</v>
      </c>
      <c r="J9" s="15">
        <v>4509</v>
      </c>
      <c r="K9" s="15">
        <v>10688</v>
      </c>
      <c r="L9" s="13">
        <f>SUM(B9:K9)</f>
        <v>89274</v>
      </c>
      <c r="M9"/>
    </row>
    <row r="10" spans="1:13" ht="17.25" customHeight="1">
      <c r="A10" s="14" t="s">
        <v>20</v>
      </c>
      <c r="B10" s="15">
        <v>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60606</v>
      </c>
      <c r="C11" s="15">
        <v>73269</v>
      </c>
      <c r="D11" s="15">
        <v>206994</v>
      </c>
      <c r="E11" s="15">
        <v>192848</v>
      </c>
      <c r="F11" s="15">
        <v>202556</v>
      </c>
      <c r="G11" s="15">
        <v>97077</v>
      </c>
      <c r="H11" s="15">
        <v>49650</v>
      </c>
      <c r="I11" s="15">
        <v>92381</v>
      </c>
      <c r="J11" s="15">
        <v>70324</v>
      </c>
      <c r="K11" s="15">
        <v>153282</v>
      </c>
      <c r="L11" s="13">
        <f>SUM(B11:K11)</f>
        <v>1198987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1.225794908854278</v>
      </c>
      <c r="C15" s="22">
        <v>1.507064951288747</v>
      </c>
      <c r="D15" s="22">
        <v>1.469965406353516</v>
      </c>
      <c r="E15" s="22">
        <v>1.263132676547345</v>
      </c>
      <c r="F15" s="22">
        <v>1.46028687693112</v>
      </c>
      <c r="G15" s="22">
        <v>1.507945944321882</v>
      </c>
      <c r="H15" s="22">
        <v>1.528366646760417</v>
      </c>
      <c r="I15" s="22">
        <v>1.393345142418232</v>
      </c>
      <c r="J15" s="22">
        <v>1.862450106517857</v>
      </c>
      <c r="K15" s="22">
        <v>1.294761764371867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455460.34</v>
      </c>
      <c r="C17" s="25">
        <f aca="true" t="shared" si="2" ref="C17:K17">C18+C19+C20+C21+C22+C23+C24</f>
        <v>366042.35</v>
      </c>
      <c r="D17" s="25">
        <f t="shared" si="2"/>
        <v>1203153.31</v>
      </c>
      <c r="E17" s="25">
        <f t="shared" si="2"/>
        <v>966956.1499999999</v>
      </c>
      <c r="F17" s="25">
        <f t="shared" si="2"/>
        <v>1041039.7600000001</v>
      </c>
      <c r="G17" s="25">
        <f t="shared" si="2"/>
        <v>576228.5000000001</v>
      </c>
      <c r="H17" s="25">
        <f t="shared" si="2"/>
        <v>328523.07999999996</v>
      </c>
      <c r="I17" s="25">
        <f t="shared" si="2"/>
        <v>443844.82</v>
      </c>
      <c r="J17" s="25">
        <f t="shared" si="2"/>
        <v>495788.13999999996</v>
      </c>
      <c r="K17" s="25">
        <f t="shared" si="2"/>
        <v>615563.57</v>
      </c>
      <c r="L17" s="25">
        <f>L18+L19+L20+L21+L22+L23+L24</f>
        <v>6492600.0200000005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378781.81</v>
      </c>
      <c r="C18" s="33">
        <f t="shared" si="3"/>
        <v>245761.48</v>
      </c>
      <c r="D18" s="33">
        <f t="shared" si="3"/>
        <v>827850.76</v>
      </c>
      <c r="E18" s="33">
        <f t="shared" si="3"/>
        <v>776194.17</v>
      </c>
      <c r="F18" s="33">
        <f t="shared" si="3"/>
        <v>716623.24</v>
      </c>
      <c r="G18" s="33">
        <f t="shared" si="3"/>
        <v>381851</v>
      </c>
      <c r="H18" s="33">
        <f t="shared" si="3"/>
        <v>213403.89</v>
      </c>
      <c r="I18" s="33">
        <f t="shared" si="3"/>
        <v>323957.38</v>
      </c>
      <c r="J18" s="33">
        <f t="shared" si="3"/>
        <v>267932.07</v>
      </c>
      <c r="K18" s="33">
        <f t="shared" si="3"/>
        <v>479333.5</v>
      </c>
      <c r="L18" s="33">
        <f aca="true" t="shared" si="4" ref="L18:L24">SUM(B18:K18)</f>
        <v>4611689.3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85527</v>
      </c>
      <c r="C19" s="33">
        <f t="shared" si="5"/>
        <v>124617.03</v>
      </c>
      <c r="D19" s="33">
        <f t="shared" si="5"/>
        <v>389061.22</v>
      </c>
      <c r="E19" s="33">
        <f t="shared" si="5"/>
        <v>204242.05</v>
      </c>
      <c r="F19" s="33">
        <f t="shared" si="5"/>
        <v>329852.27</v>
      </c>
      <c r="G19" s="33">
        <f t="shared" si="5"/>
        <v>193959.67</v>
      </c>
      <c r="H19" s="33">
        <f t="shared" si="5"/>
        <v>112755.5</v>
      </c>
      <c r="I19" s="33">
        <f t="shared" si="5"/>
        <v>127427.06</v>
      </c>
      <c r="J19" s="33">
        <f t="shared" si="5"/>
        <v>231078.04</v>
      </c>
      <c r="K19" s="33">
        <f t="shared" si="5"/>
        <v>141289.19</v>
      </c>
      <c r="L19" s="33">
        <f t="shared" si="4"/>
        <v>1939809.03</v>
      </c>
      <c r="M19"/>
    </row>
    <row r="20" spans="1:13" ht="17.25" customHeight="1">
      <c r="A20" s="27" t="s">
        <v>26</v>
      </c>
      <c r="B20" s="33">
        <v>1414.39</v>
      </c>
      <c r="C20" s="33">
        <v>5520.91</v>
      </c>
      <c r="D20" s="33">
        <v>23124.87</v>
      </c>
      <c r="E20" s="33">
        <v>16650.34</v>
      </c>
      <c r="F20" s="33">
        <v>26549.61</v>
      </c>
      <c r="G20" s="33">
        <v>16674.53</v>
      </c>
      <c r="H20" s="33">
        <v>11165</v>
      </c>
      <c r="I20" s="33">
        <v>4556.93</v>
      </c>
      <c r="J20" s="33">
        <v>9070.05</v>
      </c>
      <c r="K20" s="33">
        <v>13644.49</v>
      </c>
      <c r="L20" s="33">
        <f t="shared" si="4"/>
        <v>128371.12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-122.9</v>
      </c>
      <c r="I23" s="33">
        <v>0</v>
      </c>
      <c r="J23" s="33">
        <v>0</v>
      </c>
      <c r="K23" s="33">
        <v>0</v>
      </c>
      <c r="L23" s="33">
        <f t="shared" si="4"/>
        <v>-122.9</v>
      </c>
      <c r="M23"/>
    </row>
    <row r="24" spans="1:13" ht="17.25" customHeight="1">
      <c r="A24" s="27" t="s">
        <v>73</v>
      </c>
      <c r="B24" s="33">
        <v>-11630.85</v>
      </c>
      <c r="C24" s="33">
        <v>-11225.06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-10046.4</v>
      </c>
      <c r="I24" s="33">
        <v>-13464.54</v>
      </c>
      <c r="J24" s="33">
        <v>-15028</v>
      </c>
      <c r="K24" s="33">
        <v>-20071.6</v>
      </c>
      <c r="L24" s="33">
        <f t="shared" si="4"/>
        <v>-200826.43000000002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-66300.43000000001</v>
      </c>
      <c r="C27" s="33">
        <f t="shared" si="6"/>
        <v>-63080.92</v>
      </c>
      <c r="D27" s="33">
        <f t="shared" si="6"/>
        <v>-46220.08</v>
      </c>
      <c r="E27" s="33">
        <f t="shared" si="6"/>
        <v>-91509.75</v>
      </c>
      <c r="F27" s="33">
        <f t="shared" si="6"/>
        <v>-62257.28</v>
      </c>
      <c r="G27" s="33">
        <f t="shared" si="6"/>
        <v>-25037.79</v>
      </c>
      <c r="H27" s="33">
        <f t="shared" si="6"/>
        <v>-32148.63</v>
      </c>
      <c r="I27" s="33">
        <f t="shared" si="6"/>
        <v>-34472.89</v>
      </c>
      <c r="J27" s="33">
        <f t="shared" si="6"/>
        <v>-17352.05</v>
      </c>
      <c r="K27" s="33">
        <f t="shared" si="6"/>
        <v>-30312.639999999996</v>
      </c>
      <c r="L27" s="33">
        <f aca="true" t="shared" si="7" ref="L27:L33">SUM(B27:K27)</f>
        <v>-468692.45999999996</v>
      </c>
      <c r="M27"/>
    </row>
    <row r="28" spans="1:13" ht="18.75" customHeight="1">
      <c r="A28" s="27" t="s">
        <v>30</v>
      </c>
      <c r="B28" s="33">
        <f>B29+B30+B31+B32</f>
        <v>-22840.4</v>
      </c>
      <c r="C28" s="33">
        <f aca="true" t="shared" si="8" ref="C28:K28">C29+C30+C31+C32</f>
        <v>-26259.2</v>
      </c>
      <c r="D28" s="33">
        <f t="shared" si="8"/>
        <v>-75350</v>
      </c>
      <c r="E28" s="33">
        <f t="shared" si="8"/>
        <v>-65714</v>
      </c>
      <c r="F28" s="33">
        <f t="shared" si="8"/>
        <v>-62286.4</v>
      </c>
      <c r="G28" s="33">
        <f t="shared" si="8"/>
        <v>-35239.6</v>
      </c>
      <c r="H28" s="33">
        <f t="shared" si="8"/>
        <v>-16068.8</v>
      </c>
      <c r="I28" s="33">
        <f t="shared" si="8"/>
        <v>-31122.27</v>
      </c>
      <c r="J28" s="33">
        <f t="shared" si="8"/>
        <v>-19839.6</v>
      </c>
      <c r="K28" s="33">
        <f t="shared" si="8"/>
        <v>-47027.2</v>
      </c>
      <c r="L28" s="33">
        <f t="shared" si="7"/>
        <v>-401747.47</v>
      </c>
      <c r="M28"/>
    </row>
    <row r="29" spans="1:13" s="36" customFormat="1" ht="18.75" customHeight="1">
      <c r="A29" s="34" t="s">
        <v>57</v>
      </c>
      <c r="B29" s="33">
        <f>-ROUND((B9)*$E$3,2)</f>
        <v>-22840.4</v>
      </c>
      <c r="C29" s="33">
        <f aca="true" t="shared" si="9" ref="C29:K29">-ROUND((C9)*$E$3,2)</f>
        <v>-26259.2</v>
      </c>
      <c r="D29" s="33">
        <f t="shared" si="9"/>
        <v>-75350</v>
      </c>
      <c r="E29" s="33">
        <f t="shared" si="9"/>
        <v>-65714</v>
      </c>
      <c r="F29" s="33">
        <f t="shared" si="9"/>
        <v>-62286.4</v>
      </c>
      <c r="G29" s="33">
        <f t="shared" si="9"/>
        <v>-35239.6</v>
      </c>
      <c r="H29" s="33">
        <f t="shared" si="9"/>
        <v>-16068.8</v>
      </c>
      <c r="I29" s="33">
        <f t="shared" si="9"/>
        <v>-22180.4</v>
      </c>
      <c r="J29" s="33">
        <f t="shared" si="9"/>
        <v>-19839.6</v>
      </c>
      <c r="K29" s="33">
        <f t="shared" si="9"/>
        <v>-47027.2</v>
      </c>
      <c r="L29" s="33">
        <f t="shared" si="7"/>
        <v>-392805.6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-45.05</v>
      </c>
      <c r="J31" s="17">
        <v>0</v>
      </c>
      <c r="K31" s="17">
        <v>0</v>
      </c>
      <c r="L31" s="33">
        <f t="shared" si="7"/>
        <v>-45.05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-8896.82</v>
      </c>
      <c r="J32" s="17">
        <v>0</v>
      </c>
      <c r="K32" s="17">
        <v>0</v>
      </c>
      <c r="L32" s="33">
        <f t="shared" si="7"/>
        <v>-8896.82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78</v>
      </c>
      <c r="B46" s="33">
        <v>-23324.58</v>
      </c>
      <c r="C46" s="33">
        <v>-36821.72</v>
      </c>
      <c r="D46" s="33">
        <v>29129.92</v>
      </c>
      <c r="E46" s="33">
        <v>-21203.25</v>
      </c>
      <c r="F46" s="33">
        <v>29.12</v>
      </c>
      <c r="G46" s="33">
        <v>10201.81</v>
      </c>
      <c r="H46" s="33">
        <v>-8186.97</v>
      </c>
      <c r="I46" s="33">
        <v>-3350.62</v>
      </c>
      <c r="J46" s="33">
        <v>2487.55</v>
      </c>
      <c r="K46" s="33">
        <v>16714.56</v>
      </c>
      <c r="L46" s="33">
        <f t="shared" si="11"/>
        <v>-34324.18000000001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389159.91000000003</v>
      </c>
      <c r="C48" s="41">
        <f aca="true" t="shared" si="12" ref="C48:K48">IF(C17+C27+C40+C49&lt;0,0,C17+C27+C49)</f>
        <v>302961.43</v>
      </c>
      <c r="D48" s="41">
        <f t="shared" si="12"/>
        <v>1156933.23</v>
      </c>
      <c r="E48" s="41">
        <f t="shared" si="12"/>
        <v>875446.3999999999</v>
      </c>
      <c r="F48" s="41">
        <f t="shared" si="12"/>
        <v>978782.4800000001</v>
      </c>
      <c r="G48" s="41">
        <f t="shared" si="12"/>
        <v>551190.7100000001</v>
      </c>
      <c r="H48" s="41">
        <f t="shared" si="12"/>
        <v>296374.44999999995</v>
      </c>
      <c r="I48" s="41">
        <f t="shared" si="12"/>
        <v>409371.93</v>
      </c>
      <c r="J48" s="41">
        <f t="shared" si="12"/>
        <v>478436.08999999997</v>
      </c>
      <c r="K48" s="41">
        <f t="shared" si="12"/>
        <v>585250.9299999999</v>
      </c>
      <c r="L48" s="42">
        <f>SUM(B48:K48)</f>
        <v>6023907.56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389159.91</v>
      </c>
      <c r="C54" s="41">
        <f aca="true" t="shared" si="14" ref="C54:J54">SUM(C55:C66)</f>
        <v>302961.43</v>
      </c>
      <c r="D54" s="41">
        <f t="shared" si="14"/>
        <v>1156933.23</v>
      </c>
      <c r="E54" s="41">
        <f t="shared" si="14"/>
        <v>875446.41</v>
      </c>
      <c r="F54" s="41">
        <f t="shared" si="14"/>
        <v>978782.4800000001</v>
      </c>
      <c r="G54" s="41">
        <f t="shared" si="14"/>
        <v>551190.7100000001</v>
      </c>
      <c r="H54" s="41">
        <f t="shared" si="14"/>
        <v>296374.45</v>
      </c>
      <c r="I54" s="41">
        <f>SUM(I55:I69)</f>
        <v>409371.93</v>
      </c>
      <c r="J54" s="41">
        <f t="shared" si="14"/>
        <v>478436.08999999997</v>
      </c>
      <c r="K54" s="41">
        <f>SUM(K55:K68)</f>
        <v>585250.94</v>
      </c>
      <c r="L54" s="46">
        <f>SUM(B54:K54)</f>
        <v>6023907.58</v>
      </c>
      <c r="M54" s="40"/>
    </row>
    <row r="55" spans="1:13" ht="18.75" customHeight="1">
      <c r="A55" s="47" t="s">
        <v>50</v>
      </c>
      <c r="B55" s="48">
        <v>389159.91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389159.91</v>
      </c>
      <c r="M55" s="40"/>
    </row>
    <row r="56" spans="1:12" ht="18.75" customHeight="1">
      <c r="A56" s="47" t="s">
        <v>60</v>
      </c>
      <c r="B56" s="17">
        <v>0</v>
      </c>
      <c r="C56" s="48">
        <v>264636.81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264636.81</v>
      </c>
    </row>
    <row r="57" spans="1:12" ht="18.75" customHeight="1">
      <c r="A57" s="47" t="s">
        <v>61</v>
      </c>
      <c r="B57" s="17">
        <v>0</v>
      </c>
      <c r="C57" s="48">
        <v>38324.62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38324.62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1156933.23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1156933.23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875446.41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875446.41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978782.4800000001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978782.4800000001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551190.7100000001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551190.7100000001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296374.45</v>
      </c>
      <c r="I62" s="17">
        <v>0</v>
      </c>
      <c r="J62" s="17">
        <v>0</v>
      </c>
      <c r="K62" s="17">
        <v>0</v>
      </c>
      <c r="L62" s="46">
        <f t="shared" si="15"/>
        <v>296374.45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478436.08999999997</v>
      </c>
      <c r="K64" s="17">
        <v>0</v>
      </c>
      <c r="L64" s="46">
        <f t="shared" si="15"/>
        <v>478436.08999999997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292790.63</v>
      </c>
      <c r="L65" s="46">
        <f t="shared" si="15"/>
        <v>292790.63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292460.31</v>
      </c>
      <c r="L66" s="46">
        <f t="shared" si="15"/>
        <v>292460.31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409371.93</v>
      </c>
      <c r="J69" s="54">
        <v>0</v>
      </c>
      <c r="K69" s="54">
        <v>0</v>
      </c>
      <c r="L69" s="51">
        <f>SUM(B69:K69)</f>
        <v>409371.93</v>
      </c>
    </row>
    <row r="70" spans="1:12" ht="18" customHeight="1">
      <c r="A70" s="52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2020-11-13T20:23:45Z</dcterms:modified>
  <cp:category/>
  <cp:version/>
  <cp:contentType/>
  <cp:contentStatus/>
</cp:coreProperties>
</file>