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<sst xmlns="http://schemas.openxmlformats.org/spreadsheetml/2006/main" count="79" uniqueCount="78">
  <si>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</si>
  <si>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</si>
  <si>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</si>
  <si>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</si>
  <si>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</si>
  <si>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</si>
  <si>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</si>
  <si>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</si>
  <si>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</si>
  <si>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</si>
  <si>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</si>
  <si>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</si>
  <si>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</si>
  <si>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</si>
  <si>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</si>
  <si>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</si>
  <si>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</si>
  <si>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</si>
  <si>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</si>
  <si>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</si>
  <si>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</si>
  <si>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</si>
  <si>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</si>
  <si>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</si>
  <si>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</si>
  <si>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</si>
  <si>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</si>
  <si>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</si>
  <si>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</si>
  <si>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</si>
  <si>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</si>
  <si>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</si>
  <si>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</si>
  <si>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</si>
  <si>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</si>
  <si>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</si>
  <si>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</si>
  <si>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</si>
  <si>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</si>
  <si>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</si>
  <si>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</si>
  <si>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</si>
  <si>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</si>
  <si>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</si>
  <si>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</si>
  <si>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</si>
  <si>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</si>
  <si>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</si>
  <si>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</si>
  <si>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</si>
  <si>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</si>
  <si>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</si>
  <si>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</si>
  <si>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</si>
  <si>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</si>
  <si>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</si>
  <si>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</si>
  <si>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</si>
  <si>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</si>
  <si>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</si>
  <si>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</si>
  <si>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</si>
  <si>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</si>
  <si>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</si>
  <si>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</si>
  <si>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</si>
  <si>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</si>
  <si>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</si>
  <si>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</si>
  <si>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</si>
  <si>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</si>
  <si>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</si>
  <si>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</si>
  <si>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</si>
  <si>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</si>
  <si>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</si>
  <si>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07/11/20 - VENCIMENTO 13/11/20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</si>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</sst>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39657</v>
      </c>
      <c r="C7" s="10">
        <f>C8+C11</f>
        <v>50965</v>
      </c>
      <c r="D7" s="10">
        <f aca="true" t="shared" si="0" ref="D7:K7">D8+D11</f>
        <v>148031</v>
      </c>
      <c r="E7" s="10">
        <f t="shared" si="0"/>
        <v>146340</v>
      </c>
      <c r="F7" s="10">
        <f t="shared" si="0"/>
        <v>146018</v>
      </c>
      <c r="G7" s="10">
        <f t="shared" si="0"/>
        <v>62513</v>
      </c>
      <c r="H7" s="10">
        <f t="shared" si="0"/>
        <v>27458</v>
      </c>
      <c r="I7" s="10">
        <f t="shared" si="0"/>
        <v>57898</v>
      </c>
      <c r="J7" s="10">
        <f t="shared" si="0"/>
        <v>35449</v>
      </c>
      <c r="K7" s="10">
        <f t="shared" si="0"/>
        <v>106487</v>
      </c>
      <c r="L7" s="10">
        <f>SUM(B7:K7)</f>
        <v>820816</v>
      </c>
      <c r="M7" s="11"/>
    </row>
    <row r="8" spans="1:13" ht="17.25" customHeight="1">
      <c r="A8" s="12" t="s">
        <v>18</v>
      </c>
      <c r="B8" s="13">
        <f>B9+B10</f>
        <v>4081</v>
      </c>
      <c r="C8" s="13">
        <f aca="true" t="shared" si="1" ref="C8:K8">C9+C10</f>
        <v>4709</v>
      </c>
      <c r="D8" s="13">
        <f t="shared" si="1"/>
        <v>13729</v>
      </c>
      <c r="E8" s="13">
        <f t="shared" si="1"/>
        <v>13245</v>
      </c>
      <c r="F8" s="13">
        <f t="shared" si="1"/>
        <v>11920</v>
      </c>
      <c r="G8" s="13">
        <f t="shared" si="1"/>
        <v>6094</v>
      </c>
      <c r="H8" s="13">
        <f t="shared" si="1"/>
        <v>2314</v>
      </c>
      <c r="I8" s="13">
        <f t="shared" si="1"/>
        <v>3714</v>
      </c>
      <c r="J8" s="13">
        <f t="shared" si="1"/>
        <v>2517</v>
      </c>
      <c r="K8" s="13">
        <f t="shared" si="1"/>
        <v>8064</v>
      </c>
      <c r="L8" s="13">
        <f>SUM(B8:K8)</f>
        <v>70387</v>
      </c>
      <c r="M8"/>
    </row>
    <row r="9" spans="1:13" ht="17.25" customHeight="1">
      <c r="A9" s="14" t="s">
        <v>19</v>
      </c>
      <c r="B9" s="15">
        <v>4078</v>
      </c>
      <c r="C9" s="15">
        <v>4709</v>
      </c>
      <c r="D9" s="15">
        <v>13729</v>
      </c>
      <c r="E9" s="15">
        <v>13245</v>
      </c>
      <c r="F9" s="15">
        <v>11920</v>
      </c>
      <c r="G9" s="15">
        <v>6094</v>
      </c>
      <c r="H9" s="15">
        <v>2314</v>
      </c>
      <c r="I9" s="15">
        <v>3714</v>
      </c>
      <c r="J9" s="15">
        <v>2517</v>
      </c>
      <c r="K9" s="15">
        <v>8064</v>
      </c>
      <c r="L9" s="13">
        <f>SUM(B9:K9)</f>
        <v>70384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35576</v>
      </c>
      <c r="C11" s="15">
        <v>46256</v>
      </c>
      <c r="D11" s="15">
        <v>134302</v>
      </c>
      <c r="E11" s="15">
        <v>133095</v>
      </c>
      <c r="F11" s="15">
        <v>134098</v>
      </c>
      <c r="G11" s="15">
        <v>56419</v>
      </c>
      <c r="H11" s="15">
        <v>25144</v>
      </c>
      <c r="I11" s="15">
        <v>54184</v>
      </c>
      <c r="J11" s="15">
        <v>32932</v>
      </c>
      <c r="K11" s="15">
        <v>98423</v>
      </c>
      <c r="L11" s="13">
        <f>SUM(B11:K11)</f>
        <v>750429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1.237053373520504</v>
      </c>
      <c r="C15" s="22">
        <v>1.430272574860936</v>
      </c>
      <c r="D15" s="22">
        <v>1.438129235121281</v>
      </c>
      <c r="E15" s="22">
        <v>1.239509710644145</v>
      </c>
      <c r="F15" s="22">
        <v>1.421360336556405</v>
      </c>
      <c r="G15" s="22">
        <v>1.421059378055503</v>
      </c>
      <c r="H15" s="22">
        <v>1.511115959683941</v>
      </c>
      <c r="I15" s="22">
        <v>1.292851238599003</v>
      </c>
      <c r="J15" s="22">
        <v>1.790364373472858</v>
      </c>
      <c r="K15" s="22">
        <v>1.21546278509825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272651.31999999995</v>
      </c>
      <c r="C17" s="25">
        <f aca="true" t="shared" si="2" ref="C17:K17">C18+C19+C20+C21+C22+C23+C24</f>
        <v>219386.80000000002</v>
      </c>
      <c r="D17" s="25">
        <f t="shared" si="2"/>
        <v>769409.4099999999</v>
      </c>
      <c r="E17" s="25">
        <f t="shared" si="2"/>
        <v>660614.5099999999</v>
      </c>
      <c r="F17" s="25">
        <f t="shared" si="2"/>
        <v>673665.3300000001</v>
      </c>
      <c r="G17" s="25">
        <f t="shared" si="2"/>
        <v>316230.4799999999</v>
      </c>
      <c r="H17" s="25">
        <f t="shared" si="2"/>
        <v>163895.74</v>
      </c>
      <c r="I17" s="25">
        <f t="shared" si="2"/>
        <v>239932.22999999998</v>
      </c>
      <c r="J17" s="25">
        <f t="shared" si="2"/>
        <v>221034.41</v>
      </c>
      <c r="K17" s="25">
        <f t="shared" si="2"/>
        <v>368167.99</v>
      </c>
      <c r="L17" s="25">
        <f>L18+L19+L20+L21+L22+L23+L24</f>
        <v>3904988.2199999997</v>
      </c>
      <c r="M17"/>
    </row>
    <row r="18" spans="1:13" ht="17.25" customHeight="1">
      <c r="A18" s="26" t="s">
        <v>24</v>
      </c>
      <c r="B18" s="33">
        <f aca="true" t="shared" si="3" ref="B18:K18">ROUND(B13*B7,2)</f>
        <v>228277.59</v>
      </c>
      <c r="C18" s="33">
        <f t="shared" si="3"/>
        <v>158073.04</v>
      </c>
      <c r="D18" s="33">
        <f t="shared" si="3"/>
        <v>546796.91</v>
      </c>
      <c r="E18" s="33">
        <f t="shared" si="3"/>
        <v>546667.7</v>
      </c>
      <c r="F18" s="33">
        <f t="shared" si="3"/>
        <v>482852.32</v>
      </c>
      <c r="G18" s="33">
        <f t="shared" si="3"/>
        <v>227153.49</v>
      </c>
      <c r="H18" s="33">
        <f t="shared" si="3"/>
        <v>109930.85</v>
      </c>
      <c r="I18" s="33">
        <f t="shared" si="3"/>
        <v>192528.22</v>
      </c>
      <c r="J18" s="33">
        <f t="shared" si="3"/>
        <v>126921.6</v>
      </c>
      <c r="K18" s="33">
        <f t="shared" si="3"/>
        <v>311293.45</v>
      </c>
      <c r="L18" s="33">
        <f aca="true" t="shared" si="4" ref="L18:L24">SUM(B18:K18)</f>
        <v>2930495.1700000004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54113.97</v>
      </c>
      <c r="C19" s="33">
        <f t="shared" si="5"/>
        <v>68014.49</v>
      </c>
      <c r="D19" s="33">
        <f t="shared" si="5"/>
        <v>239567.71</v>
      </c>
      <c r="E19" s="33">
        <f t="shared" si="5"/>
        <v>130932.22</v>
      </c>
      <c r="F19" s="33">
        <f t="shared" si="5"/>
        <v>203454.82</v>
      </c>
      <c r="G19" s="33">
        <f t="shared" si="5"/>
        <v>95645.11</v>
      </c>
      <c r="H19" s="33">
        <f t="shared" si="5"/>
        <v>56187.41</v>
      </c>
      <c r="I19" s="33">
        <f t="shared" si="5"/>
        <v>56382.13</v>
      </c>
      <c r="J19" s="33">
        <f t="shared" si="5"/>
        <v>100314.31</v>
      </c>
      <c r="K19" s="33">
        <f t="shared" si="5"/>
        <v>67072.15</v>
      </c>
      <c r="L19" s="33">
        <f t="shared" si="4"/>
        <v>1071684.3199999998</v>
      </c>
      <c r="M19"/>
    </row>
    <row r="20" spans="1:13" ht="17.25" customHeight="1">
      <c r="A20" s="27" t="s">
        <v>26</v>
      </c>
      <c r="B20" s="33">
        <v>525.8</v>
      </c>
      <c r="C20" s="33">
        <v>3154.8</v>
      </c>
      <c r="D20" s="33">
        <v>19928.33</v>
      </c>
      <c r="E20" s="33">
        <v>13145</v>
      </c>
      <c r="F20" s="33">
        <v>19343.55</v>
      </c>
      <c r="G20" s="33">
        <v>9679.66</v>
      </c>
      <c r="H20" s="33">
        <v>6528.69</v>
      </c>
      <c r="I20" s="33">
        <v>3110.99</v>
      </c>
      <c r="J20" s="33">
        <v>6090.52</v>
      </c>
      <c r="K20" s="33">
        <v>8500.44</v>
      </c>
      <c r="L20" s="33">
        <f t="shared" si="4"/>
        <v>90007.78000000001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13679.9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-11634.03</v>
      </c>
      <c r="C24" s="33">
        <v>-11223.52</v>
      </c>
      <c r="D24" s="33">
        <v>-39619.52</v>
      </c>
      <c r="E24" s="33">
        <v>-30130.41</v>
      </c>
      <c r="F24" s="33">
        <v>-33353.35</v>
      </c>
      <c r="G24" s="33">
        <v>-16247.78</v>
      </c>
      <c r="H24" s="33">
        <v>-10119.2</v>
      </c>
      <c r="I24" s="33">
        <v>-13457.1</v>
      </c>
      <c r="J24" s="33">
        <v>-15028</v>
      </c>
      <c r="K24" s="33">
        <v>-20066.04</v>
      </c>
      <c r="L24" s="33">
        <f t="shared" si="4"/>
        <v>-200878.95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-38078.65</v>
      </c>
      <c r="C27" s="33">
        <f t="shared" si="6"/>
        <v>-20719.6</v>
      </c>
      <c r="D27" s="33">
        <f t="shared" si="6"/>
        <v>-60407.6</v>
      </c>
      <c r="E27" s="33">
        <f t="shared" si="6"/>
        <v>-62870.5</v>
      </c>
      <c r="F27" s="33">
        <f t="shared" si="6"/>
        <v>-52448</v>
      </c>
      <c r="G27" s="33">
        <f t="shared" si="6"/>
        <v>-26813.6</v>
      </c>
      <c r="H27" s="33">
        <f t="shared" si="6"/>
        <v>-18074.46</v>
      </c>
      <c r="I27" s="33">
        <f t="shared" si="6"/>
        <v>-16341.6</v>
      </c>
      <c r="J27" s="33">
        <f t="shared" si="6"/>
        <v>-11074.8</v>
      </c>
      <c r="K27" s="33">
        <f t="shared" si="6"/>
        <v>-35481.6</v>
      </c>
      <c r="L27" s="33">
        <f aca="true" t="shared" si="7" ref="L27:L33">SUM(B27:K27)</f>
        <v>-342310.41</v>
      </c>
      <c r="M27"/>
    </row>
    <row r="28" spans="1:13" ht="18.75" customHeight="1">
      <c r="A28" s="27" t="s">
        <v>30</v>
      </c>
      <c r="B28" s="33">
        <f>B29+B30+B31+B32</f>
        <v>-17943.2</v>
      </c>
      <c r="C28" s="33">
        <f aca="true" t="shared" si="8" ref="C28:K28">C29+C30+C31+C32</f>
        <v>-20719.6</v>
      </c>
      <c r="D28" s="33">
        <f t="shared" si="8"/>
        <v>-60407.6</v>
      </c>
      <c r="E28" s="33">
        <f t="shared" si="8"/>
        <v>-58278</v>
      </c>
      <c r="F28" s="33">
        <f t="shared" si="8"/>
        <v>-52448</v>
      </c>
      <c r="G28" s="33">
        <f t="shared" si="8"/>
        <v>-26813.6</v>
      </c>
      <c r="H28" s="33">
        <f t="shared" si="8"/>
        <v>-10181.6</v>
      </c>
      <c r="I28" s="33">
        <f t="shared" si="8"/>
        <v>-16341.6</v>
      </c>
      <c r="J28" s="33">
        <f t="shared" si="8"/>
        <v>-11074.8</v>
      </c>
      <c r="K28" s="33">
        <f t="shared" si="8"/>
        <v>-35481.6</v>
      </c>
      <c r="L28" s="33">
        <f t="shared" si="7"/>
        <v>-309689.6</v>
      </c>
      <c r="M28"/>
    </row>
    <row r="29" spans="1:13" s="36" customFormat="1" ht="18.75" customHeight="1">
      <c r="A29" s="34" t="s">
        <v>58</v>
      </c>
      <c r="B29" s="33">
        <f>-ROUND((B9)*$E$3,2)</f>
        <v>-17943.2</v>
      </c>
      <c r="C29" s="33">
        <f aca="true" t="shared" si="9" ref="C29:K29">-ROUND((C9)*$E$3,2)</f>
        <v>-20719.6</v>
      </c>
      <c r="D29" s="33">
        <f t="shared" si="9"/>
        <v>-60407.6</v>
      </c>
      <c r="E29" s="33">
        <f t="shared" si="9"/>
        <v>-58278</v>
      </c>
      <c r="F29" s="33">
        <f t="shared" si="9"/>
        <v>-52448</v>
      </c>
      <c r="G29" s="33">
        <f t="shared" si="9"/>
        <v>-26813.6</v>
      </c>
      <c r="H29" s="33">
        <f t="shared" si="9"/>
        <v>-10181.6</v>
      </c>
      <c r="I29" s="33">
        <f t="shared" si="9"/>
        <v>-16341.6</v>
      </c>
      <c r="J29" s="33">
        <f t="shared" si="9"/>
        <v>-11074.8</v>
      </c>
      <c r="K29" s="33">
        <f t="shared" si="9"/>
        <v>-35481.6</v>
      </c>
      <c r="L29" s="33">
        <f t="shared" si="7"/>
        <v>-309689.6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234572.66999999995</v>
      </c>
      <c r="C48" s="41">
        <f aca="true" t="shared" si="12" ref="C48:K48">IF(C17+C27+C40+C49&lt;0,0,C17+C27+C49)</f>
        <v>198667.2</v>
      </c>
      <c r="D48" s="41">
        <f t="shared" si="12"/>
        <v>709001.8099999999</v>
      </c>
      <c r="E48" s="41">
        <f t="shared" si="12"/>
        <v>597744.0099999999</v>
      </c>
      <c r="F48" s="41">
        <f t="shared" si="12"/>
        <v>621217.3300000001</v>
      </c>
      <c r="G48" s="41">
        <f t="shared" si="12"/>
        <v>289416.87999999995</v>
      </c>
      <c r="H48" s="41">
        <f t="shared" si="12"/>
        <v>145821.28</v>
      </c>
      <c r="I48" s="41">
        <f t="shared" si="12"/>
        <v>223590.62999999998</v>
      </c>
      <c r="J48" s="41">
        <f t="shared" si="12"/>
        <v>209959.61000000002</v>
      </c>
      <c r="K48" s="41">
        <f t="shared" si="12"/>
        <v>332686.39</v>
      </c>
      <c r="L48" s="42">
        <f>SUM(B48:K48)</f>
        <v>3562677.8099999996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234572.67</v>
      </c>
      <c r="C54" s="41">
        <f aca="true" t="shared" si="14" ref="C54:J54">SUM(C55:C66)</f>
        <v>198667.21</v>
      </c>
      <c r="D54" s="41">
        <f t="shared" si="14"/>
        <v>709001.81</v>
      </c>
      <c r="E54" s="41">
        <f t="shared" si="14"/>
        <v>597744.02</v>
      </c>
      <c r="F54" s="41">
        <f t="shared" si="14"/>
        <v>621217.33</v>
      </c>
      <c r="G54" s="41">
        <f t="shared" si="14"/>
        <v>289416.87</v>
      </c>
      <c r="H54" s="41">
        <f t="shared" si="14"/>
        <v>145821.28</v>
      </c>
      <c r="I54" s="41">
        <f>SUM(I55:I69)</f>
        <v>223590.62999999998</v>
      </c>
      <c r="J54" s="41">
        <f t="shared" si="14"/>
        <v>209959.61000000002</v>
      </c>
      <c r="K54" s="41">
        <f>SUM(K55:K68)</f>
        <v>332686.39</v>
      </c>
      <c r="L54" s="46">
        <f>SUM(B54:K54)</f>
        <v>3562677.82</v>
      </c>
      <c r="M54" s="40"/>
    </row>
    <row r="55" spans="1:13" ht="18.75" customHeight="1">
      <c r="A55" s="47" t="s">
        <v>51</v>
      </c>
      <c r="B55" s="48">
        <v>234572.67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234572.67</v>
      </c>
      <c r="M55" s="40"/>
    </row>
    <row r="56" spans="1:12" ht="18.75" customHeight="1">
      <c r="A56" s="47" t="s">
        <v>61</v>
      </c>
      <c r="B56" s="17">
        <v>0</v>
      </c>
      <c r="C56" s="48">
        <v>173476.21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173476.21</v>
      </c>
    </row>
    <row r="57" spans="1:12" ht="18.75" customHeight="1">
      <c r="A57" s="47" t="s">
        <v>62</v>
      </c>
      <c r="B57" s="17">
        <v>0</v>
      </c>
      <c r="C57" s="48">
        <v>25191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25191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709001.81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709001.81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597744.02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597744.02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621217.33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621217.33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289416.87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289416.87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145821.28</v>
      </c>
      <c r="I62" s="17">
        <v>0</v>
      </c>
      <c r="J62" s="17">
        <v>0</v>
      </c>
      <c r="K62" s="17">
        <v>0</v>
      </c>
      <c r="L62" s="46">
        <f t="shared" si="15"/>
        <v>145821.28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209959.61000000002</v>
      </c>
      <c r="K64" s="17">
        <v>0</v>
      </c>
      <c r="L64" s="46">
        <f t="shared" si="15"/>
        <v>209959.61000000002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169037.95</v>
      </c>
      <c r="L65" s="46">
        <f t="shared" si="15"/>
        <v>169037.95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163648.44</v>
      </c>
      <c r="L66" s="46">
        <f t="shared" si="15"/>
        <v>163648.44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1">
        <v>223590.62999999998</v>
      </c>
      <c r="J69" s="54">
        <v>0</v>
      </c>
      <c r="K69" s="54">
        <v>0</v>
      </c>
      <c r="L69" s="51">
        <f>SUM(B69:K69)</f>
        <v>223590.62999999998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2020-11-13T12:15:45Z</dcterms:modified>
  <cp:category/>
  <cp:version/>
  <cp:contentType/>
  <cp:contentStatus/>
</cp:coreProperties>
</file>