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<sst xmlns="http://schemas.openxmlformats.org/spreadsheetml/2006/main" count="79" uniqueCount="78">
  <si>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</si>
  <si>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</si>
  <si>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</si>
  <si>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</si>
  <si>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</si>
  <si>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</si>
  <si>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</si>
  <si>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</si>
  <si>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</si>
  <si>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</si>
  <si>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</si>
  <si>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</si>
  <si>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</si>
  <si>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</si>
  <si>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</si>
  <si>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</si>
  <si>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</si>
  <si>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</si>
  <si>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</si>
  <si>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</si>
  <si>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</si>
  <si>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</si>
  <si>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</si>
  <si>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</si>
  <si>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</si>
  <si>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</si>
  <si>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</si>
  <si>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</si>
  <si>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</si>
  <si>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</si>
  <si>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</si>
  <si>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</si>
  <si>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</si>
  <si>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</si>
  <si>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</si>
  <si>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</si>
  <si>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</si>
  <si>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</si>
  <si>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</si>
  <si>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</si>
  <si>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</si>
  <si>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</si>
  <si>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</si>
  <si>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</si>
  <si>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</si>
  <si>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</si>
  <si>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</si>
  <si>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</si>
  <si>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</si>
  <si>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</si>
  <si>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</si>
  <si>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</si>
  <si>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</si>
  <si>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</si>
  <si>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</si>
  <si>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</si>
  <si>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</si>
  <si>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</si>
  <si>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</si>
  <si>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</si>
  <si>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</si>
  <si>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</si>
  <si>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</si>
  <si>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</si>
  <si>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</si>
  <si>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</si>
  <si>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</si>
  <si>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</si>
  <si>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</si>
  <si>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</si>
  <si>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</si>
  <si>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</si>
  <si>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</si>
  <si>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</si>
  <si>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</si>
  <si>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</si>
  <si>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04/11/20 - VENCIMENTO 11/11/20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</si>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</sst>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67180</v>
      </c>
      <c r="C7" s="10">
        <f>C8+C11</f>
        <v>80573</v>
      </c>
      <c r="D7" s="10">
        <f aca="true" t="shared" si="0" ref="D7:K7">D8+D11</f>
        <v>227030</v>
      </c>
      <c r="E7" s="10">
        <f t="shared" si="0"/>
        <v>206377</v>
      </c>
      <c r="F7" s="10">
        <f t="shared" si="0"/>
        <v>214882</v>
      </c>
      <c r="G7" s="10">
        <f t="shared" si="0"/>
        <v>107332</v>
      </c>
      <c r="H7" s="10">
        <f t="shared" si="0"/>
        <v>54400</v>
      </c>
      <c r="I7" s="10">
        <f t="shared" si="0"/>
        <v>98914</v>
      </c>
      <c r="J7" s="10">
        <f t="shared" si="0"/>
        <v>76709</v>
      </c>
      <c r="K7" s="10">
        <f t="shared" si="0"/>
        <v>165388</v>
      </c>
      <c r="L7" s="10">
        <f>SUM(B7:K7)</f>
        <v>1298785</v>
      </c>
      <c r="M7" s="11"/>
    </row>
    <row r="8" spans="1:13" ht="17.25" customHeight="1">
      <c r="A8" s="12" t="s">
        <v>18</v>
      </c>
      <c r="B8" s="13">
        <f>B9+B10</f>
        <v>4763</v>
      </c>
      <c r="C8" s="13">
        <f aca="true" t="shared" si="1" ref="C8:K8">C9+C10</f>
        <v>5583</v>
      </c>
      <c r="D8" s="13">
        <f t="shared" si="1"/>
        <v>15502</v>
      </c>
      <c r="E8" s="13">
        <f t="shared" si="1"/>
        <v>12811</v>
      </c>
      <c r="F8" s="13">
        <f t="shared" si="1"/>
        <v>12455</v>
      </c>
      <c r="G8" s="13">
        <f t="shared" si="1"/>
        <v>7579</v>
      </c>
      <c r="H8" s="13">
        <f t="shared" si="1"/>
        <v>3364</v>
      </c>
      <c r="I8" s="13">
        <f t="shared" si="1"/>
        <v>4802</v>
      </c>
      <c r="J8" s="13">
        <f t="shared" si="1"/>
        <v>4436</v>
      </c>
      <c r="K8" s="13">
        <f t="shared" si="1"/>
        <v>9920</v>
      </c>
      <c r="L8" s="13">
        <f>SUM(B8:K8)</f>
        <v>81215</v>
      </c>
      <c r="M8"/>
    </row>
    <row r="9" spans="1:13" ht="17.25" customHeight="1">
      <c r="A9" s="14" t="s">
        <v>19</v>
      </c>
      <c r="B9" s="15">
        <v>4762</v>
      </c>
      <c r="C9" s="15">
        <v>5583</v>
      </c>
      <c r="D9" s="15">
        <v>15502</v>
      </c>
      <c r="E9" s="15">
        <v>12811</v>
      </c>
      <c r="F9" s="15">
        <v>12455</v>
      </c>
      <c r="G9" s="15">
        <v>7579</v>
      </c>
      <c r="H9" s="15">
        <v>3364</v>
      </c>
      <c r="I9" s="15">
        <v>4802</v>
      </c>
      <c r="J9" s="15">
        <v>4436</v>
      </c>
      <c r="K9" s="15">
        <v>9920</v>
      </c>
      <c r="L9" s="13">
        <f>SUM(B9:K9)</f>
        <v>81214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62417</v>
      </c>
      <c r="C11" s="15">
        <v>74990</v>
      </c>
      <c r="D11" s="15">
        <v>211528</v>
      </c>
      <c r="E11" s="15">
        <v>193566</v>
      </c>
      <c r="F11" s="15">
        <v>202427</v>
      </c>
      <c r="G11" s="15">
        <v>99753</v>
      </c>
      <c r="H11" s="15">
        <v>51036</v>
      </c>
      <c r="I11" s="15">
        <v>94112</v>
      </c>
      <c r="J11" s="15">
        <v>72273</v>
      </c>
      <c r="K11" s="15">
        <v>155468</v>
      </c>
      <c r="L11" s="13">
        <f>SUM(B11:K11)</f>
        <v>1217570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1.238843870416827</v>
      </c>
      <c r="C15" s="22">
        <v>1.512654101217201</v>
      </c>
      <c r="D15" s="22">
        <v>1.477616937735279</v>
      </c>
      <c r="E15" s="22">
        <v>1.289936884396197</v>
      </c>
      <c r="F15" s="22">
        <v>1.503407769058758</v>
      </c>
      <c r="G15" s="22">
        <v>1.508655637788967</v>
      </c>
      <c r="H15" s="22">
        <v>1.539485537940197</v>
      </c>
      <c r="I15" s="22">
        <v>1.403094800148064</v>
      </c>
      <c r="J15" s="22">
        <v>1.845432498014127</v>
      </c>
      <c r="K15" s="22">
        <v>1.312046684044104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470552.3</v>
      </c>
      <c r="C17" s="25">
        <f aca="true" t="shared" si="2" ref="C17:K17">C18+C19+C20+C21+C22+C23+C24</f>
        <v>373247.37</v>
      </c>
      <c r="D17" s="25">
        <f t="shared" si="2"/>
        <v>1224065.87</v>
      </c>
      <c r="E17" s="25">
        <f t="shared" si="2"/>
        <v>980723.45</v>
      </c>
      <c r="F17" s="25">
        <f t="shared" si="2"/>
        <v>1062876.01</v>
      </c>
      <c r="G17" s="25">
        <f t="shared" si="2"/>
        <v>588178.13</v>
      </c>
      <c r="H17" s="25">
        <f t="shared" si="2"/>
        <v>337746.73</v>
      </c>
      <c r="I17" s="25">
        <f t="shared" si="2"/>
        <v>453833.08999999997</v>
      </c>
      <c r="J17" s="25">
        <f t="shared" si="2"/>
        <v>503974.57</v>
      </c>
      <c r="K17" s="25">
        <f t="shared" si="2"/>
        <v>629354.1499999999</v>
      </c>
      <c r="L17" s="25">
        <f>L18+L19+L20+L21+L22+L23+L24</f>
        <v>6624551.669999999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386708.23</v>
      </c>
      <c r="C18" s="33">
        <f t="shared" si="3"/>
        <v>249905.22</v>
      </c>
      <c r="D18" s="33">
        <f t="shared" si="3"/>
        <v>838603.41</v>
      </c>
      <c r="E18" s="33">
        <f t="shared" si="3"/>
        <v>770941.92</v>
      </c>
      <c r="F18" s="33">
        <f t="shared" si="3"/>
        <v>710571.8</v>
      </c>
      <c r="G18" s="33">
        <f t="shared" si="3"/>
        <v>390012.29</v>
      </c>
      <c r="H18" s="33">
        <f t="shared" si="3"/>
        <v>217795.84</v>
      </c>
      <c r="I18" s="33">
        <f t="shared" si="3"/>
        <v>328918.72</v>
      </c>
      <c r="J18" s="33">
        <f t="shared" si="3"/>
        <v>274648.9</v>
      </c>
      <c r="K18" s="33">
        <f t="shared" si="3"/>
        <v>483478.74</v>
      </c>
      <c r="L18" s="33">
        <f aca="true" t="shared" si="4" ref="L18:L24">SUM(B18:K18)</f>
        <v>4651585.069999999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92362.89</v>
      </c>
      <c r="C19" s="33">
        <f t="shared" si="5"/>
        <v>128114.94</v>
      </c>
      <c r="D19" s="33">
        <f t="shared" si="5"/>
        <v>400531.19</v>
      </c>
      <c r="E19" s="33">
        <f t="shared" si="5"/>
        <v>223524.5</v>
      </c>
      <c r="F19" s="33">
        <f t="shared" si="5"/>
        <v>357707.36</v>
      </c>
      <c r="G19" s="33">
        <f t="shared" si="5"/>
        <v>198381.95</v>
      </c>
      <c r="H19" s="33">
        <f t="shared" si="5"/>
        <v>117497.71</v>
      </c>
      <c r="I19" s="33">
        <f t="shared" si="5"/>
        <v>132585.43</v>
      </c>
      <c r="J19" s="33">
        <f t="shared" si="5"/>
        <v>232197.11</v>
      </c>
      <c r="K19" s="33">
        <f t="shared" si="5"/>
        <v>150867.94</v>
      </c>
      <c r="L19" s="33">
        <f t="shared" si="4"/>
        <v>2033771.0199999996</v>
      </c>
      <c r="M19"/>
    </row>
    <row r="20" spans="1:13" ht="17.25" customHeight="1">
      <c r="A20" s="27" t="s">
        <v>26</v>
      </c>
      <c r="B20" s="33">
        <v>1745.63</v>
      </c>
      <c r="C20" s="33">
        <v>5082.74</v>
      </c>
      <c r="D20" s="33">
        <v>21814.81</v>
      </c>
      <c r="E20" s="33">
        <v>16387.44</v>
      </c>
      <c r="F20" s="33">
        <v>26582.21</v>
      </c>
      <c r="G20" s="33">
        <v>16040.59</v>
      </c>
      <c r="H20" s="33">
        <v>11204.39</v>
      </c>
      <c r="I20" s="33">
        <v>4425.49</v>
      </c>
      <c r="J20" s="33">
        <v>9420.58</v>
      </c>
      <c r="K20" s="33">
        <v>13711.08</v>
      </c>
      <c r="L20" s="33">
        <f t="shared" si="4"/>
        <v>126414.95999999999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13679.9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-11632.44</v>
      </c>
      <c r="C24" s="33">
        <v>-11223.52</v>
      </c>
      <c r="D24" s="33">
        <v>-39619.52</v>
      </c>
      <c r="E24" s="33">
        <v>-30130.41</v>
      </c>
      <c r="F24" s="33">
        <v>-33353.35</v>
      </c>
      <c r="G24" s="33">
        <v>-16256.7</v>
      </c>
      <c r="H24" s="33">
        <v>-10119.2</v>
      </c>
      <c r="I24" s="33">
        <v>-13464.54</v>
      </c>
      <c r="J24" s="33">
        <v>-15028</v>
      </c>
      <c r="K24" s="33">
        <v>-20071.6</v>
      </c>
      <c r="L24" s="33">
        <f t="shared" si="4"/>
        <v>-200899.28000000003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-41088.25</v>
      </c>
      <c r="C27" s="33">
        <f t="shared" si="6"/>
        <v>-24565.2</v>
      </c>
      <c r="D27" s="33">
        <f t="shared" si="6"/>
        <v>-68208.8</v>
      </c>
      <c r="E27" s="33">
        <f t="shared" si="6"/>
        <v>-60960.9</v>
      </c>
      <c r="F27" s="33">
        <f t="shared" si="6"/>
        <v>-54802</v>
      </c>
      <c r="G27" s="33">
        <f t="shared" si="6"/>
        <v>-33347.6</v>
      </c>
      <c r="H27" s="33">
        <f t="shared" si="6"/>
        <v>-22694.46</v>
      </c>
      <c r="I27" s="33">
        <f t="shared" si="6"/>
        <v>-34982.57</v>
      </c>
      <c r="J27" s="33">
        <f t="shared" si="6"/>
        <v>-19518.4</v>
      </c>
      <c r="K27" s="33">
        <f t="shared" si="6"/>
        <v>-43648</v>
      </c>
      <c r="L27" s="33">
        <f aca="true" t="shared" si="7" ref="L27:L33">SUM(B27:K27)</f>
        <v>-403816.18000000005</v>
      </c>
      <c r="M27"/>
    </row>
    <row r="28" spans="1:13" ht="18.75" customHeight="1">
      <c r="A28" s="27" t="s">
        <v>30</v>
      </c>
      <c r="B28" s="33">
        <f>B29+B30+B31+B32</f>
        <v>-20952.8</v>
      </c>
      <c r="C28" s="33">
        <f aca="true" t="shared" si="8" ref="C28:K28">C29+C30+C31+C32</f>
        <v>-24565.2</v>
      </c>
      <c r="D28" s="33">
        <f t="shared" si="8"/>
        <v>-68208.8</v>
      </c>
      <c r="E28" s="33">
        <f t="shared" si="8"/>
        <v>-56368.4</v>
      </c>
      <c r="F28" s="33">
        <f t="shared" si="8"/>
        <v>-54802</v>
      </c>
      <c r="G28" s="33">
        <f t="shared" si="8"/>
        <v>-33347.6</v>
      </c>
      <c r="H28" s="33">
        <f t="shared" si="8"/>
        <v>-14801.6</v>
      </c>
      <c r="I28" s="33">
        <f t="shared" si="8"/>
        <v>-34982.57</v>
      </c>
      <c r="J28" s="33">
        <f t="shared" si="8"/>
        <v>-19518.4</v>
      </c>
      <c r="K28" s="33">
        <f t="shared" si="8"/>
        <v>-43648</v>
      </c>
      <c r="L28" s="33">
        <f t="shared" si="7"/>
        <v>-371195.37000000005</v>
      </c>
      <c r="M28"/>
    </row>
    <row r="29" spans="1:13" s="36" customFormat="1" ht="18.75" customHeight="1">
      <c r="A29" s="34" t="s">
        <v>58</v>
      </c>
      <c r="B29" s="33">
        <f>-ROUND((B9)*$E$3,2)</f>
        <v>-20952.8</v>
      </c>
      <c r="C29" s="33">
        <f aca="true" t="shared" si="9" ref="C29:K29">-ROUND((C9)*$E$3,2)</f>
        <v>-24565.2</v>
      </c>
      <c r="D29" s="33">
        <f t="shared" si="9"/>
        <v>-68208.8</v>
      </c>
      <c r="E29" s="33">
        <f t="shared" si="9"/>
        <v>-56368.4</v>
      </c>
      <c r="F29" s="33">
        <f t="shared" si="9"/>
        <v>-54802</v>
      </c>
      <c r="G29" s="33">
        <f t="shared" si="9"/>
        <v>-33347.6</v>
      </c>
      <c r="H29" s="33">
        <f t="shared" si="9"/>
        <v>-14801.6</v>
      </c>
      <c r="I29" s="33">
        <f t="shared" si="9"/>
        <v>-21128.8</v>
      </c>
      <c r="J29" s="33">
        <f t="shared" si="9"/>
        <v>-19518.4</v>
      </c>
      <c r="K29" s="33">
        <f t="shared" si="9"/>
        <v>-43648</v>
      </c>
      <c r="L29" s="33">
        <f t="shared" si="7"/>
        <v>-357341.60000000003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-28.16</v>
      </c>
      <c r="J31" s="17">
        <v>0</v>
      </c>
      <c r="K31" s="17">
        <v>0</v>
      </c>
      <c r="L31" s="33">
        <f t="shared" si="7"/>
        <v>-28.16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-13825.61</v>
      </c>
      <c r="J32" s="17">
        <v>0</v>
      </c>
      <c r="K32" s="17">
        <v>0</v>
      </c>
      <c r="L32" s="33">
        <f t="shared" si="7"/>
        <v>-13825.61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429464.05</v>
      </c>
      <c r="C48" s="41">
        <f aca="true" t="shared" si="12" ref="C48:K48">IF(C17+C27+C40+C49&lt;0,0,C17+C27+C49)</f>
        <v>348682.17</v>
      </c>
      <c r="D48" s="41">
        <f t="shared" si="12"/>
        <v>1155857.07</v>
      </c>
      <c r="E48" s="41">
        <f t="shared" si="12"/>
        <v>919762.5499999999</v>
      </c>
      <c r="F48" s="41">
        <f t="shared" si="12"/>
        <v>1008074.01</v>
      </c>
      <c r="G48" s="41">
        <f t="shared" si="12"/>
        <v>554830.53</v>
      </c>
      <c r="H48" s="41">
        <f t="shared" si="12"/>
        <v>315052.26999999996</v>
      </c>
      <c r="I48" s="41">
        <f t="shared" si="12"/>
        <v>418850.51999999996</v>
      </c>
      <c r="J48" s="41">
        <f t="shared" si="12"/>
        <v>484456.17</v>
      </c>
      <c r="K48" s="41">
        <f t="shared" si="12"/>
        <v>585706.1499999999</v>
      </c>
      <c r="L48" s="42">
        <f>SUM(B48:K48)</f>
        <v>6220735.489999998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429464.06</v>
      </c>
      <c r="C54" s="41">
        <f aca="true" t="shared" si="14" ref="C54:J54">SUM(C55:C66)</f>
        <v>348682.16</v>
      </c>
      <c r="D54" s="41">
        <f t="shared" si="14"/>
        <v>1155857.08</v>
      </c>
      <c r="E54" s="41">
        <f t="shared" si="14"/>
        <v>919762.56</v>
      </c>
      <c r="F54" s="41">
        <f t="shared" si="14"/>
        <v>1008074.01</v>
      </c>
      <c r="G54" s="41">
        <f t="shared" si="14"/>
        <v>554830.53</v>
      </c>
      <c r="H54" s="41">
        <f t="shared" si="14"/>
        <v>315052.27</v>
      </c>
      <c r="I54" s="41">
        <f>SUM(I55:I69)</f>
        <v>418850.51999999996</v>
      </c>
      <c r="J54" s="41">
        <f t="shared" si="14"/>
        <v>484456.17</v>
      </c>
      <c r="K54" s="41">
        <f>SUM(K55:K68)</f>
        <v>585706.14</v>
      </c>
      <c r="L54" s="46">
        <f>SUM(B54:K54)</f>
        <v>6220735.499999999</v>
      </c>
      <c r="M54" s="40"/>
    </row>
    <row r="55" spans="1:13" ht="18.75" customHeight="1">
      <c r="A55" s="47" t="s">
        <v>51</v>
      </c>
      <c r="B55" s="48">
        <v>429464.06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429464.06</v>
      </c>
      <c r="M55" s="40"/>
    </row>
    <row r="56" spans="1:12" ht="18.75" customHeight="1">
      <c r="A56" s="47" t="s">
        <v>61</v>
      </c>
      <c r="B56" s="17">
        <v>0</v>
      </c>
      <c r="C56" s="48">
        <v>309071.87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309071.87</v>
      </c>
    </row>
    <row r="57" spans="1:12" ht="18.75" customHeight="1">
      <c r="A57" s="47" t="s">
        <v>62</v>
      </c>
      <c r="B57" s="17">
        <v>0</v>
      </c>
      <c r="C57" s="48">
        <v>39610.29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39610.29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1155857.08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1155857.08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919762.56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919762.56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1008074.01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1008074.01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554830.53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554830.53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315052.27</v>
      </c>
      <c r="I62" s="17">
        <v>0</v>
      </c>
      <c r="J62" s="17">
        <v>0</v>
      </c>
      <c r="K62" s="17">
        <v>0</v>
      </c>
      <c r="L62" s="46">
        <f t="shared" si="15"/>
        <v>315052.27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484456.17</v>
      </c>
      <c r="K64" s="17">
        <v>0</v>
      </c>
      <c r="L64" s="46">
        <f t="shared" si="15"/>
        <v>484456.17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325125.48</v>
      </c>
      <c r="L65" s="46">
        <f t="shared" si="15"/>
        <v>325125.48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260580.66</v>
      </c>
      <c r="L66" s="46">
        <f t="shared" si="15"/>
        <v>260580.66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1">
        <v>418850.51999999996</v>
      </c>
      <c r="J69" s="54">
        <v>0</v>
      </c>
      <c r="K69" s="54">
        <v>0</v>
      </c>
      <c r="L69" s="51">
        <f>SUM(B69:K69)</f>
        <v>418850.51999999996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2020-11-10T20:24:34Z</dcterms:modified>
  <cp:category/>
  <cp:version/>
  <cp:contentType/>
  <cp:contentStatus/>
</cp:coreProperties>
</file>