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<sst xmlns="http://schemas.openxmlformats.org/spreadsheetml/2006/main" count="80" uniqueCount="79">
  <si>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</si>
  <si>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</si>
  <si>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</si>
  <si>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</si>
  <si>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</si>
  <si>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</si>
  <si>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</si>
  <si>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</si>
  <si>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</si>
  <si>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</si>
  <si>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</si>
  <si>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</si>
  <si>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</si>
  <si>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</si>
  <si>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</si>
  <si>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</si>
  <si>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</si>
  <si>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</si>
  <si>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</si>
  <si>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</si>
  <si>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</si>
  <si>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</si>
  <si>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</si>
  <si>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</si>
  <si>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</si>
  <si>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</si>
  <si>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</si>
  <si>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</si>
  <si>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</si>
  <si>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</si>
  <si>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</si>
  <si>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</si>
  <si>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</si>
  <si>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</si>
  <si>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</si>
  <si>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</si>
  <si>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</si>
  <si>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</si>
  <si>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</si>
  <si>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</si>
  <si>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</si>
  <si>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</si>
  <si>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</si>
  <si>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</si>
  <si>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</si>
  <si>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</si>
  <si>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</si>
  <si>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</si>
  <si>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</si>
  <si>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</si>
  <si>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</si>
  <si>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</si>
  <si>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</si>
  <si>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</si>
  <si>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</si>
  <si>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</si>
  <si>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</si>
  <si>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</si>
  <si>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</si>
  <si>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</si>
  <si>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</si>
  <si>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</si>
  <si>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</si>
  <si>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</si>
  <si>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</si>
  <si>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</si>
  <si>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</si>
  <si>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</si>
  <si>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</si>
  <si>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</si>
  <si>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</si>
  <si>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</si>
  <si>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</si>
  <si>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</si>
  <si>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</si>
  <si>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03/11/20 - VENCIMENTO 10/11/20</t>
  </si>
  <si>
    <t>7.15. Consórcio KBPX</t>
  </si>
  <si>
    <t>5.3. Revisão de Remuneração pelo Transporte Coletivo ¹</t>
  </si>
  <si>
    <t xml:space="preserve">¹ Revisões de acordo com as portarias SMT.GAB 081 e 087/20, período de 01 a 31/05/20; revisão de passageiros e fator de transição, período de 01 a 31/05/20. Total de 12.344 passageiros.  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</si>
</sst>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B33">
      <selection activeCell="R51" sqref="R5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59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66338</v>
      </c>
      <c r="C7" s="10">
        <f>C8+C11</f>
        <v>79732</v>
      </c>
      <c r="D7" s="10">
        <f aca="true" t="shared" si="0" ref="D7:K7">D8+D11</f>
        <v>223340</v>
      </c>
      <c r="E7" s="10">
        <f t="shared" si="0"/>
        <v>202728</v>
      </c>
      <c r="F7" s="10">
        <f t="shared" si="0"/>
        <v>214264</v>
      </c>
      <c r="G7" s="10">
        <f t="shared" si="0"/>
        <v>106198</v>
      </c>
      <c r="H7" s="10">
        <f t="shared" si="0"/>
        <v>53012</v>
      </c>
      <c r="I7" s="10">
        <f t="shared" si="0"/>
        <v>97400</v>
      </c>
      <c r="J7" s="10">
        <f t="shared" si="0"/>
        <v>76199</v>
      </c>
      <c r="K7" s="10">
        <f t="shared" si="0"/>
        <v>165385</v>
      </c>
      <c r="L7" s="10">
        <f>SUM(B7:K7)</f>
        <v>1284596</v>
      </c>
      <c r="M7" s="11"/>
    </row>
    <row r="8" spans="1:13" ht="17.25" customHeight="1">
      <c r="A8" s="12" t="s">
        <v>18</v>
      </c>
      <c r="B8" s="13">
        <f>B9+B10</f>
        <v>5190</v>
      </c>
      <c r="C8" s="13">
        <f aca="true" t="shared" si="1" ref="C8:K8">C9+C10</f>
        <v>5843</v>
      </c>
      <c r="D8" s="13">
        <f t="shared" si="1"/>
        <v>17118</v>
      </c>
      <c r="E8" s="13">
        <f t="shared" si="1"/>
        <v>14393</v>
      </c>
      <c r="F8" s="13">
        <f t="shared" si="1"/>
        <v>14218</v>
      </c>
      <c r="G8" s="13">
        <f t="shared" si="1"/>
        <v>8260</v>
      </c>
      <c r="H8" s="13">
        <f t="shared" si="1"/>
        <v>3883</v>
      </c>
      <c r="I8" s="13">
        <f t="shared" si="1"/>
        <v>5434</v>
      </c>
      <c r="J8" s="13">
        <f t="shared" si="1"/>
        <v>4679</v>
      </c>
      <c r="K8" s="13">
        <f t="shared" si="1"/>
        <v>11022</v>
      </c>
      <c r="L8" s="13">
        <f>SUM(B8:K8)</f>
        <v>90040</v>
      </c>
      <c r="M8"/>
    </row>
    <row r="9" spans="1:13" ht="17.25" customHeight="1">
      <c r="A9" s="14" t="s">
        <v>19</v>
      </c>
      <c r="B9" s="15">
        <v>5189</v>
      </c>
      <c r="C9" s="15">
        <v>5843</v>
      </c>
      <c r="D9" s="15">
        <v>17118</v>
      </c>
      <c r="E9" s="15">
        <v>14393</v>
      </c>
      <c r="F9" s="15">
        <v>14218</v>
      </c>
      <c r="G9" s="15">
        <v>8260</v>
      </c>
      <c r="H9" s="15">
        <v>3882</v>
      </c>
      <c r="I9" s="15">
        <v>5434</v>
      </c>
      <c r="J9" s="15">
        <v>4679</v>
      </c>
      <c r="K9" s="15">
        <v>11022</v>
      </c>
      <c r="L9" s="13">
        <f>SUM(B9:K9)</f>
        <v>90038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61148</v>
      </c>
      <c r="C11" s="15">
        <v>73889</v>
      </c>
      <c r="D11" s="15">
        <v>206222</v>
      </c>
      <c r="E11" s="15">
        <v>188335</v>
      </c>
      <c r="F11" s="15">
        <v>200046</v>
      </c>
      <c r="G11" s="15">
        <v>97938</v>
      </c>
      <c r="H11" s="15">
        <v>49129</v>
      </c>
      <c r="I11" s="15">
        <v>91966</v>
      </c>
      <c r="J11" s="15">
        <v>71520</v>
      </c>
      <c r="K11" s="15">
        <v>154363</v>
      </c>
      <c r="L11" s="13">
        <f>SUM(B11:K11)</f>
        <v>1194556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1.241046483520169</v>
      </c>
      <c r="C15" s="22">
        <v>1.517488776852334</v>
      </c>
      <c r="D15" s="22">
        <v>1.498856830146551</v>
      </c>
      <c r="E15" s="22">
        <v>1.31258297568132</v>
      </c>
      <c r="F15" s="22">
        <v>1.504999054621852</v>
      </c>
      <c r="G15" s="22">
        <v>1.534256080059249</v>
      </c>
      <c r="H15" s="22">
        <v>1.574862624168176</v>
      </c>
      <c r="I15" s="22">
        <v>1.421751132772852</v>
      </c>
      <c r="J15" s="22">
        <v>1.856922041235775</v>
      </c>
      <c r="K15" s="22">
        <v>1.31712724872601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465585.57</v>
      </c>
      <c r="C17" s="25">
        <f aca="true" t="shared" si="2" ref="C17:K17">C18+C19+C20+C21+C22+C23+C24</f>
        <v>370270.3599999999</v>
      </c>
      <c r="D17" s="25">
        <f t="shared" si="2"/>
        <v>1221934.01</v>
      </c>
      <c r="E17" s="25">
        <f t="shared" si="2"/>
        <v>980596.8999999999</v>
      </c>
      <c r="F17" s="25">
        <f t="shared" si="2"/>
        <v>1060646.6099999999</v>
      </c>
      <c r="G17" s="25">
        <f t="shared" si="2"/>
        <v>592698.8</v>
      </c>
      <c r="H17" s="25">
        <f t="shared" si="2"/>
        <v>336758.43</v>
      </c>
      <c r="I17" s="25">
        <f t="shared" si="2"/>
        <v>452636.43</v>
      </c>
      <c r="J17" s="25">
        <f t="shared" si="2"/>
        <v>504396.67</v>
      </c>
      <c r="K17" s="25">
        <f t="shared" si="2"/>
        <v>631753.38</v>
      </c>
      <c r="L17" s="25">
        <f>L18+L19+L20+L21+L22+L23+L24</f>
        <v>6617277.16</v>
      </c>
      <c r="M17"/>
    </row>
    <row r="18" spans="1:13" ht="17.25" customHeight="1">
      <c r="A18" s="26" t="s">
        <v>24</v>
      </c>
      <c r="B18" s="33">
        <f aca="true" t="shared" si="3" ref="B18:K18">ROUND(B13*B7,2)</f>
        <v>381861.43</v>
      </c>
      <c r="C18" s="33">
        <f t="shared" si="3"/>
        <v>247296.77</v>
      </c>
      <c r="D18" s="33">
        <f t="shared" si="3"/>
        <v>824973.29</v>
      </c>
      <c r="E18" s="33">
        <f t="shared" si="3"/>
        <v>757310.72</v>
      </c>
      <c r="F18" s="33">
        <f t="shared" si="3"/>
        <v>708528.2</v>
      </c>
      <c r="G18" s="33">
        <f t="shared" si="3"/>
        <v>385891.67</v>
      </c>
      <c r="H18" s="33">
        <f t="shared" si="3"/>
        <v>212238.84</v>
      </c>
      <c r="I18" s="33">
        <f t="shared" si="3"/>
        <v>323884.22</v>
      </c>
      <c r="J18" s="33">
        <f t="shared" si="3"/>
        <v>272822.9</v>
      </c>
      <c r="K18" s="33">
        <f t="shared" si="3"/>
        <v>483469.97</v>
      </c>
      <c r="L18" s="33">
        <f aca="true" t="shared" si="4" ref="L18:L24">SUM(B18:K18)</f>
        <v>4598278.01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92046.35</v>
      </c>
      <c r="C19" s="33">
        <f t="shared" si="5"/>
        <v>127973.3</v>
      </c>
      <c r="D19" s="33">
        <f t="shared" si="5"/>
        <v>411543.56</v>
      </c>
      <c r="E19" s="33">
        <f t="shared" si="5"/>
        <v>236722.44</v>
      </c>
      <c r="F19" s="33">
        <f t="shared" si="5"/>
        <v>357806.07</v>
      </c>
      <c r="G19" s="33">
        <f t="shared" si="5"/>
        <v>206164.97</v>
      </c>
      <c r="H19" s="33">
        <f t="shared" si="5"/>
        <v>122008.18</v>
      </c>
      <c r="I19" s="33">
        <f t="shared" si="5"/>
        <v>136598.54</v>
      </c>
      <c r="J19" s="33">
        <f t="shared" si="5"/>
        <v>233787.96</v>
      </c>
      <c r="K19" s="33">
        <f t="shared" si="5"/>
        <v>153321.5</v>
      </c>
      <c r="L19" s="33">
        <f t="shared" si="4"/>
        <v>2077972.8699999999</v>
      </c>
      <c r="M19"/>
    </row>
    <row r="20" spans="1:13" ht="17.25" customHeight="1">
      <c r="A20" s="27" t="s">
        <v>26</v>
      </c>
      <c r="B20" s="33">
        <v>1987.5</v>
      </c>
      <c r="C20" s="33">
        <v>4907.47</v>
      </c>
      <c r="D20" s="33">
        <v>22300.7</v>
      </c>
      <c r="E20" s="33">
        <v>16694.15</v>
      </c>
      <c r="F20" s="33">
        <v>26297.7</v>
      </c>
      <c r="G20" s="33">
        <v>16898.86</v>
      </c>
      <c r="H20" s="33">
        <v>11262.62</v>
      </c>
      <c r="I20" s="33">
        <v>4250.22</v>
      </c>
      <c r="J20" s="33">
        <v>10077.83</v>
      </c>
      <c r="K20" s="33">
        <v>13665.52</v>
      </c>
      <c r="L20" s="33">
        <f t="shared" si="4"/>
        <v>128342.57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13679.9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-120</v>
      </c>
      <c r="C23" s="33">
        <v>-124.53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-244.53</v>
      </c>
      <c r="M23"/>
    </row>
    <row r="24" spans="1:13" ht="17.25" customHeight="1">
      <c r="A24" s="27" t="s">
        <v>73</v>
      </c>
      <c r="B24" s="33">
        <v>-11557.7</v>
      </c>
      <c r="C24" s="33">
        <v>-11150.64</v>
      </c>
      <c r="D24" s="33">
        <v>-39619.52</v>
      </c>
      <c r="E24" s="33">
        <v>-30130.41</v>
      </c>
      <c r="F24" s="33">
        <v>-33353.35</v>
      </c>
      <c r="G24" s="33">
        <v>-16256.7</v>
      </c>
      <c r="H24" s="33">
        <v>-10119.2</v>
      </c>
      <c r="I24" s="33">
        <v>-13464.54</v>
      </c>
      <c r="J24" s="33">
        <v>-15028</v>
      </c>
      <c r="K24" s="33">
        <v>-20071.6</v>
      </c>
      <c r="L24" s="33">
        <f t="shared" si="4"/>
        <v>-200751.66000000003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-161952.71000000002</v>
      </c>
      <c r="C27" s="33">
        <f t="shared" si="6"/>
        <v>-153664.15</v>
      </c>
      <c r="D27" s="33">
        <f t="shared" si="6"/>
        <v>-135138.56</v>
      </c>
      <c r="E27" s="33">
        <f t="shared" si="6"/>
        <v>-330952.60000000003</v>
      </c>
      <c r="F27" s="33">
        <f t="shared" si="6"/>
        <v>-293927.91</v>
      </c>
      <c r="G27" s="33">
        <f t="shared" si="6"/>
        <v>-97755</v>
      </c>
      <c r="H27" s="33">
        <f t="shared" si="6"/>
        <v>-58968.91</v>
      </c>
      <c r="I27" s="33">
        <f t="shared" si="6"/>
        <v>27933.39</v>
      </c>
      <c r="J27" s="33">
        <f t="shared" si="6"/>
        <v>-76704.84</v>
      </c>
      <c r="K27" s="33">
        <f t="shared" si="6"/>
        <v>-160786.49</v>
      </c>
      <c r="L27" s="33">
        <f aca="true" t="shared" si="7" ref="L27:L33">SUM(B27:K27)</f>
        <v>-1441917.78</v>
      </c>
      <c r="M27"/>
    </row>
    <row r="28" spans="1:13" ht="18.75" customHeight="1">
      <c r="A28" s="27" t="s">
        <v>30</v>
      </c>
      <c r="B28" s="33">
        <f>B29+B30+B31+B32</f>
        <v>-22831.6</v>
      </c>
      <c r="C28" s="33">
        <f aca="true" t="shared" si="8" ref="C28:K28">C29+C30+C31+C32</f>
        <v>-25709.2</v>
      </c>
      <c r="D28" s="33">
        <f t="shared" si="8"/>
        <v>-75319.2</v>
      </c>
      <c r="E28" s="33">
        <f t="shared" si="8"/>
        <v>-63329.2</v>
      </c>
      <c r="F28" s="33">
        <f t="shared" si="8"/>
        <v>-62559.2</v>
      </c>
      <c r="G28" s="33">
        <f t="shared" si="8"/>
        <v>-36344</v>
      </c>
      <c r="H28" s="33">
        <f t="shared" si="8"/>
        <v>-17080.8</v>
      </c>
      <c r="I28" s="33">
        <f t="shared" si="8"/>
        <v>-53375.72</v>
      </c>
      <c r="J28" s="33">
        <f t="shared" si="8"/>
        <v>-20587.6</v>
      </c>
      <c r="K28" s="33">
        <f t="shared" si="8"/>
        <v>-48496.8</v>
      </c>
      <c r="L28" s="33">
        <f t="shared" si="7"/>
        <v>-425633.32</v>
      </c>
      <c r="M28"/>
    </row>
    <row r="29" spans="1:13" s="36" customFormat="1" ht="18.75" customHeight="1">
      <c r="A29" s="34" t="s">
        <v>57</v>
      </c>
      <c r="B29" s="33">
        <f>-ROUND((B9)*$E$3,2)</f>
        <v>-22831.6</v>
      </c>
      <c r="C29" s="33">
        <f aca="true" t="shared" si="9" ref="C29:K29">-ROUND((C9)*$E$3,2)</f>
        <v>-25709.2</v>
      </c>
      <c r="D29" s="33">
        <f t="shared" si="9"/>
        <v>-75319.2</v>
      </c>
      <c r="E29" s="33">
        <f t="shared" si="9"/>
        <v>-63329.2</v>
      </c>
      <c r="F29" s="33">
        <f t="shared" si="9"/>
        <v>-62559.2</v>
      </c>
      <c r="G29" s="33">
        <f t="shared" si="9"/>
        <v>-36344</v>
      </c>
      <c r="H29" s="33">
        <f t="shared" si="9"/>
        <v>-17080.8</v>
      </c>
      <c r="I29" s="33">
        <f t="shared" si="9"/>
        <v>-23909.6</v>
      </c>
      <c r="J29" s="33">
        <f t="shared" si="9"/>
        <v>-20587.6</v>
      </c>
      <c r="K29" s="33">
        <f t="shared" si="9"/>
        <v>-48496.8</v>
      </c>
      <c r="L29" s="33">
        <f t="shared" si="7"/>
        <v>-396167.19999999995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-22.52</v>
      </c>
      <c r="J31" s="17">
        <v>0</v>
      </c>
      <c r="K31" s="17">
        <v>0</v>
      </c>
      <c r="L31" s="33">
        <f t="shared" si="7"/>
        <v>-22.52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-29443.6</v>
      </c>
      <c r="J32" s="17">
        <v>0</v>
      </c>
      <c r="K32" s="17">
        <v>0</v>
      </c>
      <c r="L32" s="33">
        <f t="shared" si="7"/>
        <v>-29443.6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-118985.66</v>
      </c>
      <c r="C46" s="33">
        <v>-127954.95</v>
      </c>
      <c r="D46" s="33">
        <v>-59819.36</v>
      </c>
      <c r="E46" s="33">
        <v>-263030.9</v>
      </c>
      <c r="F46" s="33">
        <v>-231368.71</v>
      </c>
      <c r="G46" s="33">
        <v>-61411</v>
      </c>
      <c r="H46" s="33">
        <v>-33995.25</v>
      </c>
      <c r="I46" s="33">
        <v>81309.11</v>
      </c>
      <c r="J46" s="33">
        <v>-56117.24</v>
      </c>
      <c r="K46" s="33">
        <v>-112289.69</v>
      </c>
      <c r="L46" s="33">
        <f t="shared" si="11"/>
        <v>-983663.6499999999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303632.86</v>
      </c>
      <c r="C48" s="41">
        <f aca="true" t="shared" si="12" ref="C48:K48">IF(C17+C27+C40+C49&lt;0,0,C17+C27+C49)</f>
        <v>216606.20999999993</v>
      </c>
      <c r="D48" s="41">
        <f t="shared" si="12"/>
        <v>1086795.45</v>
      </c>
      <c r="E48" s="41">
        <f t="shared" si="12"/>
        <v>649644.2999999998</v>
      </c>
      <c r="F48" s="41">
        <f t="shared" si="12"/>
        <v>766718.7</v>
      </c>
      <c r="G48" s="41">
        <f t="shared" si="12"/>
        <v>494943.80000000005</v>
      </c>
      <c r="H48" s="41">
        <f t="shared" si="12"/>
        <v>277789.52</v>
      </c>
      <c r="I48" s="41">
        <f t="shared" si="12"/>
        <v>480569.82</v>
      </c>
      <c r="J48" s="41">
        <f t="shared" si="12"/>
        <v>427691.82999999996</v>
      </c>
      <c r="K48" s="41">
        <f t="shared" si="12"/>
        <v>470966.89</v>
      </c>
      <c r="L48" s="42">
        <f>SUM(B48:K48)</f>
        <v>5175359.379999999</v>
      </c>
      <c r="M48" s="54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303632.86</v>
      </c>
      <c r="C54" s="41">
        <f aca="true" t="shared" si="14" ref="C54:J54">SUM(C55:C66)</f>
        <v>216606.22</v>
      </c>
      <c r="D54" s="41">
        <f t="shared" si="14"/>
        <v>1086795.45</v>
      </c>
      <c r="E54" s="41">
        <f t="shared" si="14"/>
        <v>649644.29</v>
      </c>
      <c r="F54" s="41">
        <f t="shared" si="14"/>
        <v>766718.7</v>
      </c>
      <c r="G54" s="41">
        <f t="shared" si="14"/>
        <v>494943.8</v>
      </c>
      <c r="H54" s="41">
        <f t="shared" si="14"/>
        <v>277789.52</v>
      </c>
      <c r="I54" s="41">
        <f>SUM(I55:I69)</f>
        <v>480569.82</v>
      </c>
      <c r="J54" s="41">
        <f t="shared" si="14"/>
        <v>427691.82999999996</v>
      </c>
      <c r="K54" s="41">
        <f>SUM(K55:K68)</f>
        <v>470966.9</v>
      </c>
      <c r="L54" s="46">
        <f>SUM(B54:K54)</f>
        <v>5175359.39</v>
      </c>
      <c r="M54" s="40"/>
    </row>
    <row r="55" spans="1:13" ht="18.75" customHeight="1">
      <c r="A55" s="47" t="s">
        <v>50</v>
      </c>
      <c r="B55" s="48">
        <v>303632.86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303632.86</v>
      </c>
      <c r="M55" s="40"/>
    </row>
    <row r="56" spans="1:12" ht="18.75" customHeight="1">
      <c r="A56" s="47" t="s">
        <v>60</v>
      </c>
      <c r="B56" s="17">
        <v>0</v>
      </c>
      <c r="C56" s="48">
        <v>189465.46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189465.46</v>
      </c>
    </row>
    <row r="57" spans="1:12" ht="18.75" customHeight="1">
      <c r="A57" s="47" t="s">
        <v>61</v>
      </c>
      <c r="B57" s="17">
        <v>0</v>
      </c>
      <c r="C57" s="48">
        <v>27140.76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27140.76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1086795.45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1086795.45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649644.29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649644.29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766718.7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766718.7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494943.8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494943.8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277789.52</v>
      </c>
      <c r="I62" s="17">
        <v>0</v>
      </c>
      <c r="J62" s="17">
        <v>0</v>
      </c>
      <c r="K62" s="17">
        <v>0</v>
      </c>
      <c r="L62" s="46">
        <f t="shared" si="15"/>
        <v>277789.52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427691.82999999996</v>
      </c>
      <c r="K64" s="17">
        <v>0</v>
      </c>
      <c r="L64" s="46">
        <f t="shared" si="15"/>
        <v>427691.82999999996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61">
        <v>260962.76</v>
      </c>
      <c r="L65" s="46">
        <f t="shared" si="15"/>
        <v>260962.76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61">
        <v>210004.14</v>
      </c>
      <c r="L66" s="46">
        <f t="shared" si="15"/>
        <v>210004.14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9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0">
        <v>480569.82</v>
      </c>
      <c r="J69" s="53">
        <v>0</v>
      </c>
      <c r="K69" s="53">
        <v>0</v>
      </c>
      <c r="L69" s="50">
        <f>SUM(B69:K69)</f>
        <v>480569.82</v>
      </c>
    </row>
    <row r="70" spans="1:12" ht="18" customHeight="1">
      <c r="A70" s="51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2020-11-09T21:37:48Z</dcterms:modified>
  <cp:category/>
  <cp:version/>
  <cp:contentType/>
  <cp:contentStatus/>
</cp:coreProperties>
</file>