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<sst xmlns="http://schemas.openxmlformats.org/spreadsheetml/2006/main" count="79" uniqueCount="78">
  <si>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</si>
  <si>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</si>
  <si>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</si>
  <si>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</si>
  <si>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</si>
  <si>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</si>
  <si>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</si>
  <si>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</si>
  <si>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</si>
  <si>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</si>
  <si>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</si>
  <si>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</si>
  <si>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</si>
  <si>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</si>
  <si>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</si>
  <si>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</si>
  <si>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</si>
  <si>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</si>
  <si>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</si>
  <si>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</si>
  <si>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</si>
  <si>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</si>
  <si>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</si>
  <si>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</si>
  <si>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</si>
  <si>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</si>
  <si>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</si>
  <si>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</si>
  <si>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</si>
  <si>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</si>
  <si>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</si>
  <si>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</si>
  <si>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</si>
  <si>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</si>
  <si>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</si>
  <si>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</si>
  <si>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</si>
  <si>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</si>
  <si>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</si>
  <si>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</si>
  <si>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</si>
  <si>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</si>
  <si>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</si>
  <si>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</si>
  <si>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</si>
  <si>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</si>
  <si>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</si>
  <si>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</si>
  <si>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</si>
  <si>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</si>
  <si>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</si>
  <si>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</si>
  <si>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</si>
  <si>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</si>
  <si>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</si>
  <si>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</si>
  <si>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</si>
  <si>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</si>
  <si>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</si>
  <si>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</si>
  <si>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</si>
  <si>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</si>
  <si>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</si>
  <si>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</si>
  <si>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</si>
  <si>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</si>
  <si>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</si>
  <si>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</si>
  <si>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</si>
  <si>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</si>
  <si>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</si>
  <si>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</si>
  <si>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</si>
  <si>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</si>
  <si>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</si>
  <si>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</si>
  <si>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02/11/20 - VENCIMENTO 09/11/20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</si>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</sst>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20512</v>
      </c>
      <c r="C7" s="10">
        <f>C8+C11</f>
        <v>23888</v>
      </c>
      <c r="D7" s="10">
        <f aca="true" t="shared" si="0" ref="D7:K7">D8+D11</f>
        <v>73403</v>
      </c>
      <c r="E7" s="10">
        <f t="shared" si="0"/>
        <v>74626</v>
      </c>
      <c r="F7" s="10">
        <f t="shared" si="0"/>
        <v>75338</v>
      </c>
      <c r="G7" s="10">
        <f t="shared" si="0"/>
        <v>31925</v>
      </c>
      <c r="H7" s="10">
        <f t="shared" si="0"/>
        <v>16225</v>
      </c>
      <c r="I7" s="10">
        <f t="shared" si="0"/>
        <v>33831</v>
      </c>
      <c r="J7" s="10">
        <f t="shared" si="0"/>
        <v>19907</v>
      </c>
      <c r="K7" s="10">
        <f t="shared" si="0"/>
        <v>59805</v>
      </c>
      <c r="L7" s="10">
        <f>SUM(B7:K7)</f>
        <v>429460</v>
      </c>
      <c r="M7" s="11"/>
    </row>
    <row r="8" spans="1:13" ht="17.25" customHeight="1">
      <c r="A8" s="12" t="s">
        <v>18</v>
      </c>
      <c r="B8" s="13">
        <f>B9+B10</f>
        <v>1941</v>
      </c>
      <c r="C8" s="13">
        <f aca="true" t="shared" si="1" ref="C8:K8">C9+C10</f>
        <v>2095</v>
      </c>
      <c r="D8" s="13">
        <f t="shared" si="1"/>
        <v>6875</v>
      </c>
      <c r="E8" s="13">
        <f t="shared" si="1"/>
        <v>6413</v>
      </c>
      <c r="F8" s="13">
        <f t="shared" si="1"/>
        <v>6630</v>
      </c>
      <c r="G8" s="13">
        <f t="shared" si="1"/>
        <v>2947</v>
      </c>
      <c r="H8" s="13">
        <f t="shared" si="1"/>
        <v>1287</v>
      </c>
      <c r="I8" s="13">
        <f t="shared" si="1"/>
        <v>2247</v>
      </c>
      <c r="J8" s="13">
        <f t="shared" si="1"/>
        <v>1255</v>
      </c>
      <c r="K8" s="13">
        <f t="shared" si="1"/>
        <v>4172</v>
      </c>
      <c r="L8" s="13">
        <f>SUM(B8:K8)</f>
        <v>35862</v>
      </c>
      <c r="M8"/>
    </row>
    <row r="9" spans="1:13" ht="17.25" customHeight="1">
      <c r="A9" s="14" t="s">
        <v>19</v>
      </c>
      <c r="B9" s="15">
        <v>1939</v>
      </c>
      <c r="C9" s="15">
        <v>2095</v>
      </c>
      <c r="D9" s="15">
        <v>6875</v>
      </c>
      <c r="E9" s="15">
        <v>6413</v>
      </c>
      <c r="F9" s="15">
        <v>6630</v>
      </c>
      <c r="G9" s="15">
        <v>2947</v>
      </c>
      <c r="H9" s="15">
        <v>1287</v>
      </c>
      <c r="I9" s="15">
        <v>2247</v>
      </c>
      <c r="J9" s="15">
        <v>1255</v>
      </c>
      <c r="K9" s="15">
        <v>4172</v>
      </c>
      <c r="L9" s="13">
        <f>SUM(B9:K9)</f>
        <v>35860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18571</v>
      </c>
      <c r="C11" s="15">
        <v>21793</v>
      </c>
      <c r="D11" s="15">
        <v>66528</v>
      </c>
      <c r="E11" s="15">
        <v>68213</v>
      </c>
      <c r="F11" s="15">
        <v>68708</v>
      </c>
      <c r="G11" s="15">
        <v>28978</v>
      </c>
      <c r="H11" s="15">
        <v>14938</v>
      </c>
      <c r="I11" s="15">
        <v>31584</v>
      </c>
      <c r="J11" s="15">
        <v>18652</v>
      </c>
      <c r="K11" s="15">
        <v>55633</v>
      </c>
      <c r="L11" s="13">
        <f>SUM(B11:K11)</f>
        <v>393598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1.508434216505323</v>
      </c>
      <c r="C15" s="22">
        <v>1.71782291946403</v>
      </c>
      <c r="D15" s="22">
        <v>1.689920228036104</v>
      </c>
      <c r="E15" s="22">
        <v>1.479791673675179</v>
      </c>
      <c r="F15" s="22">
        <v>1.660674298376053</v>
      </c>
      <c r="G15" s="22">
        <v>1.632572387168167</v>
      </c>
      <c r="H15" s="22">
        <v>1.799894359267342</v>
      </c>
      <c r="I15" s="22">
        <v>1.4644711108717</v>
      </c>
      <c r="J15" s="22">
        <v>2.137916141839385</v>
      </c>
      <c r="K15" s="22">
        <v>1.391372383082471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168005.76</v>
      </c>
      <c r="C17" s="25">
        <f aca="true" t="shared" si="2" ref="C17:K17">C18+C19+C20+C21+C22+C23+C24</f>
        <v>120532.24</v>
      </c>
      <c r="D17" s="25">
        <f t="shared" si="2"/>
        <v>434983.7099999999</v>
      </c>
      <c r="E17" s="25">
        <f t="shared" si="2"/>
        <v>393919.18000000005</v>
      </c>
      <c r="F17" s="25">
        <f t="shared" si="2"/>
        <v>396184.86999999994</v>
      </c>
      <c r="G17" s="25">
        <f t="shared" si="2"/>
        <v>181662.58</v>
      </c>
      <c r="H17" s="25">
        <f t="shared" si="2"/>
        <v>113819.42000000001</v>
      </c>
      <c r="I17" s="25">
        <f t="shared" si="2"/>
        <v>156564.69</v>
      </c>
      <c r="J17" s="25">
        <f t="shared" si="2"/>
        <v>145694.45000000004</v>
      </c>
      <c r="K17" s="25">
        <f t="shared" si="2"/>
        <v>232442.52999999997</v>
      </c>
      <c r="L17" s="25">
        <f>L18+L19+L20+L21+L22+L23+L24</f>
        <v>2343809.43</v>
      </c>
      <c r="M17"/>
    </row>
    <row r="18" spans="1:13" ht="17.25" customHeight="1">
      <c r="A18" s="26" t="s">
        <v>24</v>
      </c>
      <c r="B18" s="33">
        <f aca="true" t="shared" si="3" ref="B18:K18">ROUND(B13*B7,2)</f>
        <v>118073.23</v>
      </c>
      <c r="C18" s="33">
        <f t="shared" si="3"/>
        <v>74091.02</v>
      </c>
      <c r="D18" s="33">
        <f t="shared" si="3"/>
        <v>271136</v>
      </c>
      <c r="E18" s="33">
        <f t="shared" si="3"/>
        <v>278772.89</v>
      </c>
      <c r="F18" s="33">
        <f t="shared" si="3"/>
        <v>249127.7</v>
      </c>
      <c r="G18" s="33">
        <f t="shared" si="3"/>
        <v>116005.87</v>
      </c>
      <c r="H18" s="33">
        <f t="shared" si="3"/>
        <v>64958.41</v>
      </c>
      <c r="I18" s="33">
        <f t="shared" si="3"/>
        <v>112498.22</v>
      </c>
      <c r="J18" s="33">
        <f t="shared" si="3"/>
        <v>71275.02</v>
      </c>
      <c r="K18" s="33">
        <f t="shared" si="3"/>
        <v>174827.96</v>
      </c>
      <c r="L18" s="33">
        <f aca="true" t="shared" si="4" ref="L18:L24">SUM(B18:K18)</f>
        <v>1530766.3199999998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60032.47</v>
      </c>
      <c r="C19" s="33">
        <f t="shared" si="5"/>
        <v>53184.23</v>
      </c>
      <c r="D19" s="33">
        <f t="shared" si="5"/>
        <v>187062.21</v>
      </c>
      <c r="E19" s="33">
        <f t="shared" si="5"/>
        <v>133752.91</v>
      </c>
      <c r="F19" s="33">
        <f t="shared" si="5"/>
        <v>164592.27</v>
      </c>
      <c r="G19" s="33">
        <f t="shared" si="5"/>
        <v>73382.11</v>
      </c>
      <c r="H19" s="33">
        <f t="shared" si="5"/>
        <v>51959.87</v>
      </c>
      <c r="I19" s="33">
        <f t="shared" si="5"/>
        <v>52252.17</v>
      </c>
      <c r="J19" s="33">
        <f t="shared" si="5"/>
        <v>81105</v>
      </c>
      <c r="K19" s="33">
        <f t="shared" si="5"/>
        <v>68422.84</v>
      </c>
      <c r="L19" s="33">
        <f t="shared" si="4"/>
        <v>925746.0800000001</v>
      </c>
      <c r="M19"/>
    </row>
    <row r="20" spans="1:13" ht="17.25" customHeight="1">
      <c r="A20" s="27" t="s">
        <v>26</v>
      </c>
      <c r="B20" s="33">
        <v>262.9</v>
      </c>
      <c r="C20" s="33">
        <v>3110.98</v>
      </c>
      <c r="D20" s="33">
        <v>13669.04</v>
      </c>
      <c r="E20" s="33">
        <v>11523.79</v>
      </c>
      <c r="F20" s="33">
        <v>14441.04</v>
      </c>
      <c r="G20" s="33">
        <v>8520.15</v>
      </c>
      <c r="H20" s="33">
        <v>5652.35</v>
      </c>
      <c r="I20" s="33">
        <v>3899.69</v>
      </c>
      <c r="J20" s="33">
        <v>5608.53</v>
      </c>
      <c r="K20" s="33">
        <v>7887</v>
      </c>
      <c r="L20" s="33">
        <f t="shared" si="4"/>
        <v>74575.47</v>
      </c>
      <c r="M20"/>
    </row>
    <row r="21" spans="1:13" ht="17.25" customHeight="1">
      <c r="A21" s="27" t="s">
        <v>27</v>
      </c>
      <c r="B21" s="33">
        <v>1367.99</v>
      </c>
      <c r="C21" s="29">
        <v>1367.99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1367.99</v>
      </c>
      <c r="L21" s="33">
        <f t="shared" si="4"/>
        <v>13679.9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-240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-240</v>
      </c>
      <c r="M23"/>
    </row>
    <row r="24" spans="1:13" ht="17.25" customHeight="1">
      <c r="A24" s="27" t="s">
        <v>74</v>
      </c>
      <c r="B24" s="33">
        <v>-11490.83</v>
      </c>
      <c r="C24" s="33">
        <v>-11221.98</v>
      </c>
      <c r="D24" s="33">
        <v>-39619.52</v>
      </c>
      <c r="E24" s="33">
        <v>-30130.41</v>
      </c>
      <c r="F24" s="33">
        <v>-33344.13</v>
      </c>
      <c r="G24" s="33">
        <v>-16245.55</v>
      </c>
      <c r="H24" s="33">
        <v>-10119.2</v>
      </c>
      <c r="I24" s="33">
        <v>-13453.38</v>
      </c>
      <c r="J24" s="33">
        <v>-15030.08</v>
      </c>
      <c r="K24" s="33">
        <v>-20063.26</v>
      </c>
      <c r="L24" s="33">
        <f t="shared" si="4"/>
        <v>-200718.34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-28667.050000000003</v>
      </c>
      <c r="C27" s="33">
        <f t="shared" si="6"/>
        <v>-9218</v>
      </c>
      <c r="D27" s="33">
        <f t="shared" si="6"/>
        <v>-30250</v>
      </c>
      <c r="E27" s="33">
        <f t="shared" si="6"/>
        <v>-32809.7</v>
      </c>
      <c r="F27" s="33">
        <f t="shared" si="6"/>
        <v>-29172</v>
      </c>
      <c r="G27" s="33">
        <f t="shared" si="6"/>
        <v>-12966.8</v>
      </c>
      <c r="H27" s="33">
        <f t="shared" si="6"/>
        <v>-13555.66</v>
      </c>
      <c r="I27" s="33">
        <f t="shared" si="6"/>
        <v>-9886.8</v>
      </c>
      <c r="J27" s="33">
        <f t="shared" si="6"/>
        <v>-5522</v>
      </c>
      <c r="K27" s="33">
        <f t="shared" si="6"/>
        <v>-18356.8</v>
      </c>
      <c r="L27" s="33">
        <f aca="true" t="shared" si="7" ref="L27:L33">SUM(B27:K27)</f>
        <v>-190404.80999999997</v>
      </c>
      <c r="M27"/>
    </row>
    <row r="28" spans="1:13" ht="18.75" customHeight="1">
      <c r="A28" s="27" t="s">
        <v>30</v>
      </c>
      <c r="B28" s="33">
        <f>B29+B30+B31+B32</f>
        <v>-8531.6</v>
      </c>
      <c r="C28" s="33">
        <f aca="true" t="shared" si="8" ref="C28:K28">C29+C30+C31+C32</f>
        <v>-9218</v>
      </c>
      <c r="D28" s="33">
        <f t="shared" si="8"/>
        <v>-30250</v>
      </c>
      <c r="E28" s="33">
        <f t="shared" si="8"/>
        <v>-28217.2</v>
      </c>
      <c r="F28" s="33">
        <f t="shared" si="8"/>
        <v>-29172</v>
      </c>
      <c r="G28" s="33">
        <f t="shared" si="8"/>
        <v>-12966.8</v>
      </c>
      <c r="H28" s="33">
        <f t="shared" si="8"/>
        <v>-5662.8</v>
      </c>
      <c r="I28" s="33">
        <f t="shared" si="8"/>
        <v>-9886.8</v>
      </c>
      <c r="J28" s="33">
        <f t="shared" si="8"/>
        <v>-5522</v>
      </c>
      <c r="K28" s="33">
        <f t="shared" si="8"/>
        <v>-18356.8</v>
      </c>
      <c r="L28" s="33">
        <f t="shared" si="7"/>
        <v>-157784</v>
      </c>
      <c r="M28"/>
    </row>
    <row r="29" spans="1:13" s="36" customFormat="1" ht="18.75" customHeight="1">
      <c r="A29" s="34" t="s">
        <v>58</v>
      </c>
      <c r="B29" s="33">
        <f>-ROUND((B9)*$E$3,2)</f>
        <v>-8531.6</v>
      </c>
      <c r="C29" s="33">
        <f aca="true" t="shared" si="9" ref="C29:K29">-ROUND((C9)*$E$3,2)</f>
        <v>-9218</v>
      </c>
      <c r="D29" s="33">
        <f t="shared" si="9"/>
        <v>-30250</v>
      </c>
      <c r="E29" s="33">
        <f t="shared" si="9"/>
        <v>-28217.2</v>
      </c>
      <c r="F29" s="33">
        <f t="shared" si="9"/>
        <v>-29172</v>
      </c>
      <c r="G29" s="33">
        <f t="shared" si="9"/>
        <v>-12966.8</v>
      </c>
      <c r="H29" s="33">
        <f t="shared" si="9"/>
        <v>-5662.8</v>
      </c>
      <c r="I29" s="33">
        <f t="shared" si="9"/>
        <v>-9886.8</v>
      </c>
      <c r="J29" s="33">
        <f t="shared" si="9"/>
        <v>-5522</v>
      </c>
      <c r="K29" s="33">
        <f t="shared" si="9"/>
        <v>-18356.8</v>
      </c>
      <c r="L29" s="33">
        <f t="shared" si="7"/>
        <v>-157784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-4592.5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-32620.81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-4592.5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-32620.81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139338.71000000002</v>
      </c>
      <c r="C48" s="41">
        <f aca="true" t="shared" si="12" ref="C48:K48">IF(C17+C27+C40+C49&lt;0,0,C17+C27+C49)</f>
        <v>111314.24</v>
      </c>
      <c r="D48" s="41">
        <f t="shared" si="12"/>
        <v>404733.7099999999</v>
      </c>
      <c r="E48" s="41">
        <f t="shared" si="12"/>
        <v>361109.48000000004</v>
      </c>
      <c r="F48" s="41">
        <f t="shared" si="12"/>
        <v>367012.86999999994</v>
      </c>
      <c r="G48" s="41">
        <f t="shared" si="12"/>
        <v>168695.78</v>
      </c>
      <c r="H48" s="41">
        <f t="shared" si="12"/>
        <v>100263.76000000001</v>
      </c>
      <c r="I48" s="41">
        <f t="shared" si="12"/>
        <v>146677.89</v>
      </c>
      <c r="J48" s="41">
        <f t="shared" si="12"/>
        <v>140172.45000000004</v>
      </c>
      <c r="K48" s="41">
        <f t="shared" si="12"/>
        <v>214085.72999999998</v>
      </c>
      <c r="L48" s="42">
        <f>SUM(B48:K48)</f>
        <v>2153404.62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139338.7</v>
      </c>
      <c r="C54" s="41">
        <f aca="true" t="shared" si="14" ref="C54:J54">SUM(C55:C66)</f>
        <v>111314.24</v>
      </c>
      <c r="D54" s="41">
        <f t="shared" si="14"/>
        <v>404733.71</v>
      </c>
      <c r="E54" s="41">
        <f t="shared" si="14"/>
        <v>361109.48</v>
      </c>
      <c r="F54" s="41">
        <f t="shared" si="14"/>
        <v>367012.87</v>
      </c>
      <c r="G54" s="41">
        <f t="shared" si="14"/>
        <v>168695.78</v>
      </c>
      <c r="H54" s="41">
        <f t="shared" si="14"/>
        <v>100263.75</v>
      </c>
      <c r="I54" s="41">
        <f>SUM(I55:I69)</f>
        <v>146677.89</v>
      </c>
      <c r="J54" s="41">
        <f t="shared" si="14"/>
        <v>140172.45000000004</v>
      </c>
      <c r="K54" s="41">
        <f>SUM(K55:K68)</f>
        <v>214085.72</v>
      </c>
      <c r="L54" s="46">
        <f>SUM(B54:K54)</f>
        <v>2153404.59</v>
      </c>
      <c r="M54" s="40"/>
    </row>
    <row r="55" spans="1:13" ht="18.75" customHeight="1">
      <c r="A55" s="47" t="s">
        <v>51</v>
      </c>
      <c r="B55" s="48">
        <v>139338.7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139338.7</v>
      </c>
      <c r="M55" s="40"/>
    </row>
    <row r="56" spans="1:12" ht="18.75" customHeight="1">
      <c r="A56" s="47" t="s">
        <v>61</v>
      </c>
      <c r="B56" s="17">
        <v>0</v>
      </c>
      <c r="C56" s="48">
        <v>97188.46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97188.46</v>
      </c>
    </row>
    <row r="57" spans="1:12" ht="18.75" customHeight="1">
      <c r="A57" s="47" t="s">
        <v>62</v>
      </c>
      <c r="B57" s="17">
        <v>0</v>
      </c>
      <c r="C57" s="48">
        <v>14125.78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14125.78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404733.71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404733.71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361109.48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361109.48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367012.87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367012.87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168695.78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168695.78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100263.75</v>
      </c>
      <c r="I62" s="17">
        <v>0</v>
      </c>
      <c r="J62" s="17">
        <v>0</v>
      </c>
      <c r="K62" s="17">
        <v>0</v>
      </c>
      <c r="L62" s="46">
        <f t="shared" si="15"/>
        <v>100263.75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140172.45000000004</v>
      </c>
      <c r="K64" s="17">
        <v>0</v>
      </c>
      <c r="L64" s="46">
        <f t="shared" si="15"/>
        <v>140172.45000000004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97901.4</v>
      </c>
      <c r="L65" s="46">
        <f t="shared" si="15"/>
        <v>97901.4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116184.32</v>
      </c>
      <c r="L66" s="46">
        <f t="shared" si="15"/>
        <v>116184.32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146677.89</v>
      </c>
      <c r="J69" s="53">
        <v>0</v>
      </c>
      <c r="K69" s="53">
        <v>0</v>
      </c>
      <c r="L69" s="51">
        <f>SUM(B69:K69)</f>
        <v>146677.89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2020-11-06T20:41:24Z</dcterms:modified>
  <cp:category/>
  <cp:version/>
  <cp:contentType/>
  <cp:contentStatus/>
</cp:coreProperties>
</file>