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<sst xmlns="http://schemas.openxmlformats.org/spreadsheetml/2006/main" count="77" uniqueCount="74">
  <si>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</si>
  <si>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</si>
  <si>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</si>
  <si>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</si>
  <si>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</si>
  <si>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</si>
  <si>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</si>
  <si>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</si>
  <si>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</si>
  <si>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</si>
  <si>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</si>
  <si>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</si>
  <si>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</si>
  <si>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</si>
  <si>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</si>
  <si>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</si>
  <si>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</si>
  <si>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</si>
  <si>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</si>
  <si>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</si>
  <si>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</si>
  <si>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</si>
  <si>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</si>
  <si>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</si>
  <si>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</si>
  <si>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</si>
  <si>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</si>
  <si>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</si>
  <si>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</si>
  <si>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</si>
  <si>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</si>
  <si>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</si>
  <si>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</si>
  <si>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</si>
  <si>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</si>
  <si>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</si>
  <si>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</si>
  <si>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</si>
  <si>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</si>
  <si>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</si>
  <si>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</si>
  <si>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</si>
  <si>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</si>
  <si>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</si>
  <si>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</si>
  <si>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</si>
  <si>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</si>
  <si>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</si>
  <si>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</si>
  <si>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</si>
  <si>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</si>
  <si>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</si>
  <si>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</si>
  <si>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</si>
  <si>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</si>
  <si>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</si>
  <si>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</si>
  <si>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</si>
  <si>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</si>
  <si>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</si>
  <si>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</si>
  <si>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</si>
  <si>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</si>
  <si>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</si>
  <si>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</si>
  <si>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</si>
  <si>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</si>
  <si>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</si>
  <si>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</si>
  <si>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</si>
  <si>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</si>
  <si>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</si>
  <si>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</si>
  <si>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28/05/20 - VENCIMENTO 04/06/20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</si>
</sst>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63</xdr:row>
      <xdr:rowOff>0</xdr:rowOff>
    </xdr:from>
    <xdr:to>
      <xdr:col>6</xdr:col>
      <xdr:colOff>914400</xdr:colOff>
      <xdr:row>64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515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182761</v>
      </c>
      <c r="C7" s="9">
        <f t="shared" si="0"/>
        <v>126386</v>
      </c>
      <c r="D7" s="9">
        <f t="shared" si="0"/>
        <v>142068</v>
      </c>
      <c r="E7" s="9">
        <f t="shared" si="0"/>
        <v>28167</v>
      </c>
      <c r="F7" s="9">
        <f t="shared" si="0"/>
        <v>90426</v>
      </c>
      <c r="G7" s="9">
        <f t="shared" si="0"/>
        <v>159655</v>
      </c>
      <c r="H7" s="9">
        <f t="shared" si="0"/>
        <v>24005</v>
      </c>
      <c r="I7" s="9">
        <f t="shared" si="0"/>
        <v>123439</v>
      </c>
      <c r="J7" s="9">
        <f t="shared" si="0"/>
        <v>109124</v>
      </c>
      <c r="K7" s="9">
        <f t="shared" si="0"/>
        <v>159160</v>
      </c>
      <c r="L7" s="9">
        <f t="shared" si="0"/>
        <v>115850</v>
      </c>
      <c r="M7" s="9">
        <f t="shared" si="0"/>
        <v>50139</v>
      </c>
      <c r="N7" s="9">
        <f t="shared" si="0"/>
        <v>31895</v>
      </c>
      <c r="O7" s="9">
        <f t="shared" si="0"/>
        <v>1343075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8661</v>
      </c>
      <c r="C8" s="11">
        <f t="shared" si="1"/>
        <v>7109</v>
      </c>
      <c r="D8" s="11">
        <f t="shared" si="1"/>
        <v>5874</v>
      </c>
      <c r="E8" s="11">
        <f t="shared" si="1"/>
        <v>963</v>
      </c>
      <c r="F8" s="11">
        <f t="shared" si="1"/>
        <v>3482</v>
      </c>
      <c r="G8" s="11">
        <f t="shared" si="1"/>
        <v>6917</v>
      </c>
      <c r="H8" s="11">
        <f t="shared" si="1"/>
        <v>1033</v>
      </c>
      <c r="I8" s="11">
        <f t="shared" si="1"/>
        <v>7139</v>
      </c>
      <c r="J8" s="11">
        <f t="shared" si="1"/>
        <v>5659</v>
      </c>
      <c r="K8" s="11">
        <f t="shared" si="1"/>
        <v>5303</v>
      </c>
      <c r="L8" s="11">
        <f t="shared" si="1"/>
        <v>4511</v>
      </c>
      <c r="M8" s="11">
        <f t="shared" si="1"/>
        <v>1942</v>
      </c>
      <c r="N8" s="11">
        <f t="shared" si="1"/>
        <v>1605</v>
      </c>
      <c r="O8" s="11">
        <f t="shared" si="1"/>
        <v>60198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8661</v>
      </c>
      <c r="C9" s="11">
        <v>7109</v>
      </c>
      <c r="D9" s="11">
        <v>5874</v>
      </c>
      <c r="E9" s="11">
        <v>963</v>
      </c>
      <c r="F9" s="11">
        <v>3482</v>
      </c>
      <c r="G9" s="11">
        <v>6917</v>
      </c>
      <c r="H9" s="11">
        <v>1027</v>
      </c>
      <c r="I9" s="11">
        <v>7138</v>
      </c>
      <c r="J9" s="11">
        <v>5659</v>
      </c>
      <c r="K9" s="11">
        <v>5300</v>
      </c>
      <c r="L9" s="11">
        <v>4511</v>
      </c>
      <c r="M9" s="11">
        <v>1939</v>
      </c>
      <c r="N9" s="11">
        <v>1605</v>
      </c>
      <c r="O9" s="11">
        <f>SUM(B9:N9)</f>
        <v>60185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1</v>
      </c>
      <c r="J10" s="13">
        <v>0</v>
      </c>
      <c r="K10" s="13">
        <v>3</v>
      </c>
      <c r="L10" s="13">
        <v>0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174100</v>
      </c>
      <c r="C11" s="13">
        <v>119277</v>
      </c>
      <c r="D11" s="13">
        <v>136194</v>
      </c>
      <c r="E11" s="13">
        <v>27204</v>
      </c>
      <c r="F11" s="13">
        <v>86944</v>
      </c>
      <c r="G11" s="13">
        <v>152738</v>
      </c>
      <c r="H11" s="13">
        <v>22972</v>
      </c>
      <c r="I11" s="13">
        <v>116300</v>
      </c>
      <c r="J11" s="13">
        <v>103465</v>
      </c>
      <c r="K11" s="13">
        <v>153857</v>
      </c>
      <c r="L11" s="13">
        <v>111339</v>
      </c>
      <c r="M11" s="13">
        <v>48197</v>
      </c>
      <c r="N11" s="13">
        <v>30290</v>
      </c>
      <c r="O11" s="11">
        <f>SUM(B11:N11)</f>
        <v>1282877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1.820920499636026</v>
      </c>
      <c r="C15" s="19">
        <v>1.903441602865374</v>
      </c>
      <c r="D15" s="19">
        <v>1.403399102127249</v>
      </c>
      <c r="E15" s="19">
        <v>1.445839117938651</v>
      </c>
      <c r="F15" s="19">
        <v>2.021812431385708</v>
      </c>
      <c r="G15" s="19">
        <v>2.679703916464755</v>
      </c>
      <c r="H15" s="19">
        <v>2.20200027181538</v>
      </c>
      <c r="I15" s="19">
        <v>1.720167383469103</v>
      </c>
      <c r="J15" s="19">
        <v>1.75101062231645</v>
      </c>
      <c r="K15" s="19">
        <v>2.066916523227124</v>
      </c>
      <c r="L15" s="19">
        <v>1.810994683072754</v>
      </c>
      <c r="M15" s="19">
        <v>1.880652044586609</v>
      </c>
      <c r="N15" s="19">
        <v>1.744280550070857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815444.7899999998</v>
      </c>
      <c r="C17" s="24">
        <f aca="true" t="shared" si="2" ref="C17:O17">C18+C19+C20+C21+C22+C23</f>
        <v>616375.75</v>
      </c>
      <c r="D17" s="24">
        <f t="shared" si="2"/>
        <v>427391.27999999997</v>
      </c>
      <c r="E17" s="24">
        <f t="shared" si="2"/>
        <v>153207.39</v>
      </c>
      <c r="F17" s="24">
        <f t="shared" si="2"/>
        <v>459350.12</v>
      </c>
      <c r="G17" s="24">
        <f t="shared" si="2"/>
        <v>862433.3500000001</v>
      </c>
      <c r="H17" s="24">
        <f t="shared" si="2"/>
        <v>141219.41</v>
      </c>
      <c r="I17" s="24">
        <f t="shared" si="2"/>
        <v>538508.71</v>
      </c>
      <c r="J17" s="24">
        <f t="shared" si="2"/>
        <v>484978.5</v>
      </c>
      <c r="K17" s="24">
        <f t="shared" si="2"/>
        <v>785001.5499999998</v>
      </c>
      <c r="L17" s="24">
        <f t="shared" si="2"/>
        <v>584117.09</v>
      </c>
      <c r="M17" s="24">
        <f t="shared" si="2"/>
        <v>308702.17</v>
      </c>
      <c r="N17" s="24">
        <f t="shared" si="2"/>
        <v>159275.07999999996</v>
      </c>
      <c r="O17" s="24">
        <f t="shared" si="2"/>
        <v>6336005.19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408324.63</v>
      </c>
      <c r="C18" s="22">
        <f t="shared" si="3"/>
        <v>291635.7</v>
      </c>
      <c r="D18" s="22">
        <f t="shared" si="3"/>
        <v>287431.98</v>
      </c>
      <c r="E18" s="22">
        <f t="shared" si="3"/>
        <v>97488.8</v>
      </c>
      <c r="F18" s="22">
        <f t="shared" si="3"/>
        <v>211976.63</v>
      </c>
      <c r="G18" s="22">
        <f t="shared" si="3"/>
        <v>307671.15</v>
      </c>
      <c r="H18" s="22">
        <f t="shared" si="3"/>
        <v>62026.52</v>
      </c>
      <c r="I18" s="22">
        <f t="shared" si="3"/>
        <v>282576.56</v>
      </c>
      <c r="J18" s="22">
        <f t="shared" si="3"/>
        <v>251432.61</v>
      </c>
      <c r="K18" s="22">
        <f t="shared" si="3"/>
        <v>346873.3</v>
      </c>
      <c r="L18" s="22">
        <f t="shared" si="3"/>
        <v>287354.34</v>
      </c>
      <c r="M18" s="22">
        <f t="shared" si="3"/>
        <v>143673.3</v>
      </c>
      <c r="N18" s="22">
        <f t="shared" si="3"/>
        <v>82595.29</v>
      </c>
      <c r="O18" s="27">
        <f aca="true" t="shared" si="4" ref="O18:O23">SUM(B18:N18)</f>
        <v>3061060.8099999996</v>
      </c>
    </row>
    <row r="19" spans="1:23" ht="18.75" customHeight="1">
      <c r="A19" s="26" t="s">
        <v>36</v>
      </c>
      <c r="B19" s="16">
        <f>IF(B15&lt;&gt;0,ROUND((B15-1)*B18,2),0)</f>
        <v>335202.06</v>
      </c>
      <c r="C19" s="22">
        <f aca="true" t="shared" si="5" ref="C19:N19">IF(C15&lt;&gt;0,ROUND((C15-1)*C18,2),0)</f>
        <v>263475.82</v>
      </c>
      <c r="D19" s="22">
        <f t="shared" si="5"/>
        <v>115949.8</v>
      </c>
      <c r="E19" s="22">
        <f t="shared" si="5"/>
        <v>43464.32</v>
      </c>
      <c r="F19" s="22">
        <f t="shared" si="5"/>
        <v>216600.36</v>
      </c>
      <c r="G19" s="22">
        <f t="shared" si="5"/>
        <v>516796.44</v>
      </c>
      <c r="H19" s="22">
        <f t="shared" si="5"/>
        <v>74555.89</v>
      </c>
      <c r="I19" s="22">
        <f t="shared" si="5"/>
        <v>203502.42</v>
      </c>
      <c r="J19" s="22">
        <f t="shared" si="5"/>
        <v>188828.56</v>
      </c>
      <c r="K19" s="22">
        <f t="shared" si="5"/>
        <v>370084.86</v>
      </c>
      <c r="L19" s="22">
        <f t="shared" si="5"/>
        <v>233042.84</v>
      </c>
      <c r="M19" s="22">
        <f t="shared" si="5"/>
        <v>126526.19</v>
      </c>
      <c r="N19" s="22">
        <f t="shared" si="5"/>
        <v>61474.07</v>
      </c>
      <c r="O19" s="27">
        <f t="shared" si="4"/>
        <v>2749503.6299999994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-38108.4</v>
      </c>
      <c r="C25" s="31">
        <f>+C26+C28+C39+C40+C43-C44</f>
        <v>-31279.6</v>
      </c>
      <c r="D25" s="31">
        <f t="shared" si="6"/>
        <v>-25845.6</v>
      </c>
      <c r="E25" s="31">
        <f t="shared" si="6"/>
        <v>-4237.2</v>
      </c>
      <c r="F25" s="31">
        <f t="shared" si="6"/>
        <v>-25166.76</v>
      </c>
      <c r="G25" s="31">
        <f t="shared" si="6"/>
        <v>-30434.8</v>
      </c>
      <c r="H25" s="31">
        <f t="shared" si="6"/>
        <v>-4518.8</v>
      </c>
      <c r="I25" s="31">
        <f t="shared" si="6"/>
        <v>-31407.2</v>
      </c>
      <c r="J25" s="31">
        <f t="shared" si="6"/>
        <v>-24899.6</v>
      </c>
      <c r="K25" s="31">
        <f t="shared" si="6"/>
        <v>-23320</v>
      </c>
      <c r="L25" s="31">
        <f t="shared" si="6"/>
        <v>-19848.4</v>
      </c>
      <c r="M25" s="31">
        <f t="shared" si="6"/>
        <v>-8531.6</v>
      </c>
      <c r="N25" s="31">
        <f t="shared" si="6"/>
        <v>-7062</v>
      </c>
      <c r="O25" s="31">
        <f t="shared" si="6"/>
        <v>-274659.96</v>
      </c>
    </row>
    <row r="26" spans="1:15" ht="18.75" customHeight="1">
      <c r="A26" s="26" t="s">
        <v>42</v>
      </c>
      <c r="B26" s="32">
        <f>+B27</f>
        <v>-38108.4</v>
      </c>
      <c r="C26" s="32">
        <f>+C27</f>
        <v>-31279.6</v>
      </c>
      <c r="D26" s="32">
        <f aca="true" t="shared" si="7" ref="D26:O26">+D27</f>
        <v>-25845.6</v>
      </c>
      <c r="E26" s="32">
        <f t="shared" si="7"/>
        <v>-4237.2</v>
      </c>
      <c r="F26" s="32">
        <f t="shared" si="7"/>
        <v>-15320.8</v>
      </c>
      <c r="G26" s="32">
        <f t="shared" si="7"/>
        <v>-30434.8</v>
      </c>
      <c r="H26" s="32">
        <f t="shared" si="7"/>
        <v>-4518.8</v>
      </c>
      <c r="I26" s="32">
        <f t="shared" si="7"/>
        <v>-31407.2</v>
      </c>
      <c r="J26" s="32">
        <f t="shared" si="7"/>
        <v>-24899.6</v>
      </c>
      <c r="K26" s="32">
        <f t="shared" si="7"/>
        <v>-23320</v>
      </c>
      <c r="L26" s="32">
        <f t="shared" si="7"/>
        <v>-19848.4</v>
      </c>
      <c r="M26" s="32">
        <f t="shared" si="7"/>
        <v>-8531.6</v>
      </c>
      <c r="N26" s="32">
        <f t="shared" si="7"/>
        <v>-7062</v>
      </c>
      <c r="O26" s="32">
        <f t="shared" si="7"/>
        <v>-264814</v>
      </c>
    </row>
    <row r="27" spans="1:26" ht="18.75" customHeight="1">
      <c r="A27" s="28" t="s">
        <v>43</v>
      </c>
      <c r="B27" s="16">
        <f>ROUND((-B9)*$G$3,2)</f>
        <v>-38108.4</v>
      </c>
      <c r="C27" s="16">
        <f aca="true" t="shared" si="8" ref="C27:N27">ROUND((-C9)*$G$3,2)</f>
        <v>-31279.6</v>
      </c>
      <c r="D27" s="16">
        <f t="shared" si="8"/>
        <v>-25845.6</v>
      </c>
      <c r="E27" s="16">
        <f t="shared" si="8"/>
        <v>-4237.2</v>
      </c>
      <c r="F27" s="16">
        <f t="shared" si="8"/>
        <v>-15320.8</v>
      </c>
      <c r="G27" s="16">
        <f t="shared" si="8"/>
        <v>-30434.8</v>
      </c>
      <c r="H27" s="16">
        <f t="shared" si="8"/>
        <v>-4518.8</v>
      </c>
      <c r="I27" s="16">
        <f t="shared" si="8"/>
        <v>-31407.2</v>
      </c>
      <c r="J27" s="16">
        <f t="shared" si="8"/>
        <v>-24899.6</v>
      </c>
      <c r="K27" s="16">
        <f t="shared" si="8"/>
        <v>-23320</v>
      </c>
      <c r="L27" s="16">
        <f t="shared" si="8"/>
        <v>-19848.4</v>
      </c>
      <c r="M27" s="16">
        <f t="shared" si="8"/>
        <v>-8531.6</v>
      </c>
      <c r="N27" s="16">
        <f t="shared" si="8"/>
        <v>-7062</v>
      </c>
      <c r="O27" s="33">
        <f aca="true" t="shared" si="9" ref="O27:O44">SUM(B27:N27)</f>
        <v>-264814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777336.3899999998</v>
      </c>
      <c r="C42" s="37">
        <f aca="true" t="shared" si="11" ref="C42:N42">+C17+C25</f>
        <v>585096.15</v>
      </c>
      <c r="D42" s="37">
        <f t="shared" si="11"/>
        <v>401545.68</v>
      </c>
      <c r="E42" s="37">
        <f t="shared" si="11"/>
        <v>148970.19</v>
      </c>
      <c r="F42" s="37">
        <f t="shared" si="11"/>
        <v>434183.36</v>
      </c>
      <c r="G42" s="37">
        <f t="shared" si="11"/>
        <v>831998.55</v>
      </c>
      <c r="H42" s="37">
        <f t="shared" si="11"/>
        <v>136700.61000000002</v>
      </c>
      <c r="I42" s="37">
        <f t="shared" si="11"/>
        <v>507101.50999999995</v>
      </c>
      <c r="J42" s="37">
        <f t="shared" si="11"/>
        <v>460078.9</v>
      </c>
      <c r="K42" s="37">
        <f t="shared" si="11"/>
        <v>761681.5499999998</v>
      </c>
      <c r="L42" s="37">
        <f t="shared" si="11"/>
        <v>564268.69</v>
      </c>
      <c r="M42" s="37">
        <f t="shared" si="11"/>
        <v>300170.57</v>
      </c>
      <c r="N42" s="37">
        <f t="shared" si="11"/>
        <v>152213.07999999996</v>
      </c>
      <c r="O42" s="37">
        <f>SUM(B42:N42)</f>
        <v>6061345.229999999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-9845.96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-9845.96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777336.38</v>
      </c>
      <c r="C48" s="52">
        <f t="shared" si="12"/>
        <v>585096.15</v>
      </c>
      <c r="D48" s="52">
        <f t="shared" si="12"/>
        <v>401545.68</v>
      </c>
      <c r="E48" s="52">
        <f t="shared" si="12"/>
        <v>148970.2</v>
      </c>
      <c r="F48" s="52">
        <f t="shared" si="12"/>
        <v>434183.35</v>
      </c>
      <c r="G48" s="52">
        <f t="shared" si="12"/>
        <v>831998.55</v>
      </c>
      <c r="H48" s="52">
        <f t="shared" si="12"/>
        <v>136700.61</v>
      </c>
      <c r="I48" s="52">
        <f t="shared" si="12"/>
        <v>507101.51</v>
      </c>
      <c r="J48" s="52">
        <f t="shared" si="12"/>
        <v>460078.9</v>
      </c>
      <c r="K48" s="52">
        <f t="shared" si="12"/>
        <v>761681.55</v>
      </c>
      <c r="L48" s="52">
        <f t="shared" si="12"/>
        <v>564268.69</v>
      </c>
      <c r="M48" s="52">
        <f t="shared" si="12"/>
        <v>300170.57</v>
      </c>
      <c r="N48" s="52">
        <f t="shared" si="12"/>
        <v>152213.08</v>
      </c>
      <c r="O48" s="37">
        <f t="shared" si="12"/>
        <v>6061345.220000001</v>
      </c>
      <c r="Q48"/>
    </row>
    <row r="49" spans="1:18" ht="18.75" customHeight="1">
      <c r="A49" s="26" t="s">
        <v>61</v>
      </c>
      <c r="B49" s="52">
        <v>635954.85</v>
      </c>
      <c r="C49" s="52">
        <v>441280.11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1077234.96</v>
      </c>
      <c r="P49"/>
      <c r="Q49"/>
      <c r="R49" s="44"/>
    </row>
    <row r="50" spans="1:16" ht="18.75" customHeight="1">
      <c r="A50" s="26" t="s">
        <v>62</v>
      </c>
      <c r="B50" s="52">
        <v>141381.53</v>
      </c>
      <c r="C50" s="52">
        <v>143816.04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285197.57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401545.68</v>
      </c>
      <c r="E51" s="53">
        <v>0</v>
      </c>
      <c r="F51" s="53">
        <v>0</v>
      </c>
      <c r="G51" s="53">
        <v>0</v>
      </c>
      <c r="H51" s="52">
        <v>136700.61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538246.29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148970.2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148970.2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434183.35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434183.35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831998.55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831998.55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507101.51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507101.51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460078.9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460078.9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761681.55</v>
      </c>
      <c r="L57" s="32">
        <v>564268.69</v>
      </c>
      <c r="M57" s="53">
        <v>0</v>
      </c>
      <c r="N57" s="53">
        <v>0</v>
      </c>
      <c r="O57" s="37">
        <f t="shared" si="13"/>
        <v>1325950.24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300170.57</v>
      </c>
      <c r="N58" s="53">
        <v>0</v>
      </c>
      <c r="O58" s="37">
        <f t="shared" si="13"/>
        <v>300170.57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152213.08</v>
      </c>
      <c r="O59" s="56">
        <f t="shared" si="13"/>
        <v>152213.08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2020-06-03T16:09:45Z</dcterms:modified>
  <cp:category/>
  <cp:version/>
  <cp:contentType/>
  <cp:contentStatus/>
</cp:coreProperties>
</file>