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<sst xmlns="http://schemas.openxmlformats.org/spreadsheetml/2006/main" count="77" uniqueCount="74">
  <si>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</si>
  <si>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</si>
  <si>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</si>
  <si>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</si>
  <si>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</si>
  <si>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</si>
  <si>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</si>
  <si>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</si>
  <si>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</si>
  <si>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</si>
  <si>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</si>
  <si>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</si>
  <si>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</si>
  <si>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</si>
  <si>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</si>
  <si>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</si>
  <si>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</si>
  <si>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</si>
  <si>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</si>
  <si>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</si>
  <si>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</si>
  <si>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</si>
  <si>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</si>
  <si>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</si>
  <si>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</si>
  <si>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</si>
  <si>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</si>
  <si>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</si>
  <si>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</si>
  <si>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</si>
  <si>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</si>
  <si>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</si>
  <si>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</si>
  <si>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</si>
  <si>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</si>
  <si>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</si>
  <si>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</si>
  <si>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</si>
  <si>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</si>
  <si>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</si>
  <si>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</si>
  <si>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</si>
  <si>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</si>
  <si>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</si>
  <si>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</si>
  <si>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</si>
  <si>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</si>
  <si>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</si>
  <si>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</si>
  <si>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</si>
  <si>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</si>
  <si>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</si>
  <si>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</si>
  <si>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</si>
  <si>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</si>
  <si>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</si>
  <si>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</si>
  <si>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</si>
  <si>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</si>
  <si>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</si>
  <si>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</si>
  <si>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</si>
  <si>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</si>
  <si>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</si>
  <si>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</si>
  <si>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</si>
  <si>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</si>
  <si>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</si>
  <si>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</si>
  <si>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</si>
  <si>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</si>
  <si>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</si>
  <si>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</si>
  <si>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26/05/20 - VENCIMENTO 02/06/20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</si>
</sst>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182032</v>
      </c>
      <c r="C7" s="9">
        <f t="shared" si="0"/>
        <v>127749</v>
      </c>
      <c r="D7" s="9">
        <f t="shared" si="0"/>
        <v>145191</v>
      </c>
      <c r="E7" s="9">
        <f t="shared" si="0"/>
        <v>28958</v>
      </c>
      <c r="F7" s="9">
        <f t="shared" si="0"/>
        <v>88438</v>
      </c>
      <c r="G7" s="9">
        <f t="shared" si="0"/>
        <v>161077</v>
      </c>
      <c r="H7" s="9">
        <f t="shared" si="0"/>
        <v>23380</v>
      </c>
      <c r="I7" s="9">
        <f t="shared" si="0"/>
        <v>123552</v>
      </c>
      <c r="J7" s="9">
        <f t="shared" si="0"/>
        <v>110363</v>
      </c>
      <c r="K7" s="9">
        <f t="shared" si="0"/>
        <v>163735</v>
      </c>
      <c r="L7" s="9">
        <f t="shared" si="0"/>
        <v>121283</v>
      </c>
      <c r="M7" s="9">
        <f t="shared" si="0"/>
        <v>50387</v>
      </c>
      <c r="N7" s="9">
        <f t="shared" si="0"/>
        <v>32922</v>
      </c>
      <c r="O7" s="9">
        <f t="shared" si="0"/>
        <v>1359067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9386</v>
      </c>
      <c r="C8" s="11">
        <f t="shared" si="1"/>
        <v>7682</v>
      </c>
      <c r="D8" s="11">
        <f t="shared" si="1"/>
        <v>6266</v>
      </c>
      <c r="E8" s="11">
        <f t="shared" si="1"/>
        <v>1012</v>
      </c>
      <c r="F8" s="11">
        <f t="shared" si="1"/>
        <v>3669</v>
      </c>
      <c r="G8" s="11">
        <f t="shared" si="1"/>
        <v>7248</v>
      </c>
      <c r="H8" s="11">
        <f t="shared" si="1"/>
        <v>1049</v>
      </c>
      <c r="I8" s="11">
        <f t="shared" si="1"/>
        <v>7194</v>
      </c>
      <c r="J8" s="11">
        <f t="shared" si="1"/>
        <v>5996</v>
      </c>
      <c r="K8" s="11">
        <f t="shared" si="1"/>
        <v>5804</v>
      </c>
      <c r="L8" s="11">
        <f t="shared" si="1"/>
        <v>4942</v>
      </c>
      <c r="M8" s="11">
        <f t="shared" si="1"/>
        <v>1980</v>
      </c>
      <c r="N8" s="11">
        <f t="shared" si="1"/>
        <v>1776</v>
      </c>
      <c r="O8" s="11">
        <f t="shared" si="1"/>
        <v>64004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9386</v>
      </c>
      <c r="C9" s="11">
        <v>7682</v>
      </c>
      <c r="D9" s="11">
        <v>6266</v>
      </c>
      <c r="E9" s="11">
        <v>1012</v>
      </c>
      <c r="F9" s="11">
        <v>3669</v>
      </c>
      <c r="G9" s="11">
        <v>7248</v>
      </c>
      <c r="H9" s="11">
        <v>1043</v>
      </c>
      <c r="I9" s="11">
        <v>7194</v>
      </c>
      <c r="J9" s="11">
        <v>5996</v>
      </c>
      <c r="K9" s="11">
        <v>5803</v>
      </c>
      <c r="L9" s="11">
        <v>4942</v>
      </c>
      <c r="M9" s="11">
        <v>1979</v>
      </c>
      <c r="N9" s="11">
        <v>1776</v>
      </c>
      <c r="O9" s="11">
        <f>SUM(B9:N9)</f>
        <v>63996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0</v>
      </c>
      <c r="J10" s="13">
        <v>0</v>
      </c>
      <c r="K10" s="13">
        <v>1</v>
      </c>
      <c r="L10" s="13">
        <v>0</v>
      </c>
      <c r="M10" s="13">
        <v>1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172646</v>
      </c>
      <c r="C11" s="13">
        <v>120067</v>
      </c>
      <c r="D11" s="13">
        <v>138925</v>
      </c>
      <c r="E11" s="13">
        <v>27946</v>
      </c>
      <c r="F11" s="13">
        <v>84769</v>
      </c>
      <c r="G11" s="13">
        <v>153829</v>
      </c>
      <c r="H11" s="13">
        <v>22331</v>
      </c>
      <c r="I11" s="13">
        <v>116358</v>
      </c>
      <c r="J11" s="13">
        <v>104367</v>
      </c>
      <c r="K11" s="13">
        <v>157931</v>
      </c>
      <c r="L11" s="13">
        <v>116341</v>
      </c>
      <c r="M11" s="13">
        <v>48407</v>
      </c>
      <c r="N11" s="13">
        <v>31146</v>
      </c>
      <c r="O11" s="11">
        <f>SUM(B11:N11)</f>
        <v>1295063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1.826971519090854</v>
      </c>
      <c r="C15" s="19">
        <v>1.886444174573106</v>
      </c>
      <c r="D15" s="19">
        <v>1.378311961576655</v>
      </c>
      <c r="E15" s="19">
        <v>1.411957356633049</v>
      </c>
      <c r="F15" s="19">
        <v>2.0594542826672</v>
      </c>
      <c r="G15" s="19">
        <v>2.659619793197717</v>
      </c>
      <c r="H15" s="19">
        <v>2.252319343247895</v>
      </c>
      <c r="I15" s="19">
        <v>1.719042633098488</v>
      </c>
      <c r="J15" s="19">
        <v>1.734617852000214</v>
      </c>
      <c r="K15" s="19">
        <v>2.017468169390897</v>
      </c>
      <c r="L15" s="19">
        <v>1.743776048439782</v>
      </c>
      <c r="M15" s="19">
        <v>1.872958875853828</v>
      </c>
      <c r="N15" s="19">
        <v>1.697292411661004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814939.9099999999</v>
      </c>
      <c r="C17" s="24">
        <f aca="true" t="shared" si="2" ref="C17:O17">C18+C19+C20+C21+C22+C23</f>
        <v>617351.79</v>
      </c>
      <c r="D17" s="24">
        <f t="shared" si="2"/>
        <v>428889.23</v>
      </c>
      <c r="E17" s="24">
        <f t="shared" si="2"/>
        <v>153769.86000000002</v>
      </c>
      <c r="F17" s="24">
        <f t="shared" si="2"/>
        <v>457731.69999999995</v>
      </c>
      <c r="G17" s="24">
        <f t="shared" si="2"/>
        <v>863542.3</v>
      </c>
      <c r="H17" s="24">
        <f t="shared" si="2"/>
        <v>140703.16999999998</v>
      </c>
      <c r="I17" s="24">
        <f t="shared" si="2"/>
        <v>538635.57</v>
      </c>
      <c r="J17" s="24">
        <f t="shared" si="2"/>
        <v>485808.78</v>
      </c>
      <c r="K17" s="24">
        <f t="shared" si="2"/>
        <v>787964.9199999999</v>
      </c>
      <c r="L17" s="24">
        <f t="shared" si="2"/>
        <v>588300.6699999999</v>
      </c>
      <c r="M17" s="24">
        <f t="shared" si="2"/>
        <v>308927.88</v>
      </c>
      <c r="N17" s="24">
        <f t="shared" si="2"/>
        <v>159908.05999999997</v>
      </c>
      <c r="O17" s="24">
        <f t="shared" si="2"/>
        <v>6346473.840000001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406695.89</v>
      </c>
      <c r="C18" s="22">
        <f t="shared" si="3"/>
        <v>294780.82</v>
      </c>
      <c r="D18" s="22">
        <f t="shared" si="3"/>
        <v>293750.43</v>
      </c>
      <c r="E18" s="22">
        <f t="shared" si="3"/>
        <v>100226.53</v>
      </c>
      <c r="F18" s="22">
        <f t="shared" si="3"/>
        <v>207316.36</v>
      </c>
      <c r="G18" s="22">
        <f t="shared" si="3"/>
        <v>310411.49</v>
      </c>
      <c r="H18" s="22">
        <f t="shared" si="3"/>
        <v>60411.58</v>
      </c>
      <c r="I18" s="22">
        <f t="shared" si="3"/>
        <v>282835.24</v>
      </c>
      <c r="J18" s="22">
        <f t="shared" si="3"/>
        <v>254287.39</v>
      </c>
      <c r="K18" s="22">
        <f t="shared" si="3"/>
        <v>356844.06</v>
      </c>
      <c r="L18" s="22">
        <f t="shared" si="3"/>
        <v>300830.35</v>
      </c>
      <c r="M18" s="22">
        <f t="shared" si="3"/>
        <v>144383.95</v>
      </c>
      <c r="N18" s="22">
        <f t="shared" si="3"/>
        <v>85254.81</v>
      </c>
      <c r="O18" s="27">
        <f aca="true" t="shared" si="4" ref="O18:O23">SUM(B18:N18)</f>
        <v>3098028.9000000004</v>
      </c>
    </row>
    <row r="19" spans="1:23" ht="18.75" customHeight="1">
      <c r="A19" s="26" t="s">
        <v>36</v>
      </c>
      <c r="B19" s="16">
        <f>IF(B15&lt;&gt;0,ROUND((B15-1)*B18,2),0)</f>
        <v>336325.92</v>
      </c>
      <c r="C19" s="22">
        <f aca="true" t="shared" si="5" ref="C19:N19">IF(C15&lt;&gt;0,ROUND((C15-1)*C18,2),0)</f>
        <v>261306.74</v>
      </c>
      <c r="D19" s="22">
        <f t="shared" si="5"/>
        <v>111129.3</v>
      </c>
      <c r="E19" s="22">
        <f t="shared" si="5"/>
        <v>41289.06</v>
      </c>
      <c r="F19" s="22">
        <f t="shared" si="5"/>
        <v>219642.21</v>
      </c>
      <c r="G19" s="22">
        <f t="shared" si="5"/>
        <v>515165.05</v>
      </c>
      <c r="H19" s="22">
        <f t="shared" si="5"/>
        <v>75654.59</v>
      </c>
      <c r="I19" s="22">
        <f t="shared" si="5"/>
        <v>203370.6</v>
      </c>
      <c r="J19" s="22">
        <f t="shared" si="5"/>
        <v>186804.06</v>
      </c>
      <c r="K19" s="22">
        <f t="shared" si="5"/>
        <v>363077.47</v>
      </c>
      <c r="L19" s="22">
        <f t="shared" si="5"/>
        <v>223750.41</v>
      </c>
      <c r="M19" s="22">
        <f t="shared" si="5"/>
        <v>126041.25</v>
      </c>
      <c r="N19" s="22">
        <f t="shared" si="5"/>
        <v>59447.53</v>
      </c>
      <c r="O19" s="27">
        <f t="shared" si="4"/>
        <v>2723004.19</v>
      </c>
      <c r="W19" s="63"/>
    </row>
    <row r="20" spans="1:15" ht="18.75" customHeight="1">
      <c r="A20" s="26" t="s">
        <v>37</v>
      </c>
      <c r="B20" s="22">
        <v>36047.32</v>
      </c>
      <c r="C20" s="22">
        <v>26658.99</v>
      </c>
      <c r="D20" s="22">
        <v>11150.83</v>
      </c>
      <c r="E20" s="22">
        <v>5573.26</v>
      </c>
      <c r="F20" s="22">
        <v>14879.49</v>
      </c>
      <c r="G20" s="22">
        <v>22635.42</v>
      </c>
      <c r="H20" s="22">
        <v>4637</v>
      </c>
      <c r="I20" s="22">
        <v>15795.31</v>
      </c>
      <c r="J20" s="22">
        <v>22542.43</v>
      </c>
      <c r="K20" s="22">
        <v>34431.58</v>
      </c>
      <c r="L20" s="22">
        <v>30009.23</v>
      </c>
      <c r="M20" s="22">
        <v>12708.19</v>
      </c>
      <c r="N20" s="22">
        <v>6549.06</v>
      </c>
      <c r="O20" s="27">
        <f t="shared" si="4"/>
        <v>243618.11000000002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12858.67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32287.95</v>
      </c>
      <c r="L23" s="22">
        <v>32386.82</v>
      </c>
      <c r="M23" s="22">
        <v>25794.49</v>
      </c>
      <c r="N23" s="22">
        <v>7332.8</v>
      </c>
      <c r="O23" s="27">
        <f t="shared" si="4"/>
        <v>269907.9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-41972.4</v>
      </c>
      <c r="C25" s="31">
        <f>+C26+C28+C39+C40+C43-C44</f>
        <v>-35216.200000000004</v>
      </c>
      <c r="D25" s="31">
        <f t="shared" si="6"/>
        <v>-27570.4</v>
      </c>
      <c r="E25" s="31">
        <f t="shared" si="6"/>
        <v>-4452.8</v>
      </c>
      <c r="F25" s="31">
        <f t="shared" si="6"/>
        <v>-30713.379999999994</v>
      </c>
      <c r="G25" s="31">
        <f t="shared" si="6"/>
        <v>-31891.2</v>
      </c>
      <c r="H25" s="31">
        <f t="shared" si="6"/>
        <v>-4589.2</v>
      </c>
      <c r="I25" s="31">
        <f t="shared" si="6"/>
        <v>-38393.6</v>
      </c>
      <c r="J25" s="31">
        <f t="shared" si="6"/>
        <v>-28404.4</v>
      </c>
      <c r="K25" s="31">
        <f t="shared" si="6"/>
        <v>-25533.2</v>
      </c>
      <c r="L25" s="31">
        <f t="shared" si="6"/>
        <v>-21744.8</v>
      </c>
      <c r="M25" s="31">
        <f t="shared" si="6"/>
        <v>-9786</v>
      </c>
      <c r="N25" s="31">
        <f t="shared" si="6"/>
        <v>-11858.4</v>
      </c>
      <c r="O25" s="31">
        <f t="shared" si="6"/>
        <v>-312125.98000000004</v>
      </c>
    </row>
    <row r="26" spans="1:15" ht="18.75" customHeight="1">
      <c r="A26" s="26" t="s">
        <v>42</v>
      </c>
      <c r="B26" s="32">
        <f>+B27</f>
        <v>-41298.4</v>
      </c>
      <c r="C26" s="32">
        <f>+C27</f>
        <v>-33800.8</v>
      </c>
      <c r="D26" s="32">
        <f aca="true" t="shared" si="7" ref="D26:O26">+D27</f>
        <v>-27570.4</v>
      </c>
      <c r="E26" s="32">
        <f t="shared" si="7"/>
        <v>-4452.8</v>
      </c>
      <c r="F26" s="32">
        <f t="shared" si="7"/>
        <v>-16143.6</v>
      </c>
      <c r="G26" s="32">
        <f t="shared" si="7"/>
        <v>-31891.2</v>
      </c>
      <c r="H26" s="32">
        <f t="shared" si="7"/>
        <v>-4589.2</v>
      </c>
      <c r="I26" s="32">
        <f t="shared" si="7"/>
        <v>-31653.6</v>
      </c>
      <c r="J26" s="32">
        <f t="shared" si="7"/>
        <v>-26382.4</v>
      </c>
      <c r="K26" s="32">
        <f t="shared" si="7"/>
        <v>-25533.2</v>
      </c>
      <c r="L26" s="32">
        <f t="shared" si="7"/>
        <v>-21744.8</v>
      </c>
      <c r="M26" s="32">
        <f t="shared" si="7"/>
        <v>-8707.6</v>
      </c>
      <c r="N26" s="32">
        <f t="shared" si="7"/>
        <v>-7814.4</v>
      </c>
      <c r="O26" s="32">
        <f t="shared" si="7"/>
        <v>-281582.4</v>
      </c>
    </row>
    <row r="27" spans="1:26" ht="18.75" customHeight="1">
      <c r="A27" s="28" t="s">
        <v>43</v>
      </c>
      <c r="B27" s="16">
        <f>ROUND((-B9)*$G$3,2)</f>
        <v>-41298.4</v>
      </c>
      <c r="C27" s="16">
        <f aca="true" t="shared" si="8" ref="C27:N27">ROUND((-C9)*$G$3,2)</f>
        <v>-33800.8</v>
      </c>
      <c r="D27" s="16">
        <f t="shared" si="8"/>
        <v>-27570.4</v>
      </c>
      <c r="E27" s="16">
        <f t="shared" si="8"/>
        <v>-4452.8</v>
      </c>
      <c r="F27" s="16">
        <f t="shared" si="8"/>
        <v>-16143.6</v>
      </c>
      <c r="G27" s="16">
        <f t="shared" si="8"/>
        <v>-31891.2</v>
      </c>
      <c r="H27" s="16">
        <f t="shared" si="8"/>
        <v>-4589.2</v>
      </c>
      <c r="I27" s="16">
        <f t="shared" si="8"/>
        <v>-31653.6</v>
      </c>
      <c r="J27" s="16">
        <f t="shared" si="8"/>
        <v>-26382.4</v>
      </c>
      <c r="K27" s="16">
        <f t="shared" si="8"/>
        <v>-25533.2</v>
      </c>
      <c r="L27" s="16">
        <f t="shared" si="8"/>
        <v>-21744.8</v>
      </c>
      <c r="M27" s="16">
        <f t="shared" si="8"/>
        <v>-8707.6</v>
      </c>
      <c r="N27" s="16">
        <f t="shared" si="8"/>
        <v>-7814.4</v>
      </c>
      <c r="O27" s="33">
        <f aca="true" t="shared" si="9" ref="O27:O44">SUM(B27:N27)</f>
        <v>-281582.4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-674</v>
      </c>
      <c r="C28" s="32">
        <f aca="true" t="shared" si="10" ref="C28:O28">SUM(C29:C37)</f>
        <v>-1415.4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-6740</v>
      </c>
      <c r="J28" s="32">
        <f t="shared" si="10"/>
        <v>-2022</v>
      </c>
      <c r="K28" s="32">
        <f t="shared" si="10"/>
        <v>0</v>
      </c>
      <c r="L28" s="32">
        <f t="shared" si="10"/>
        <v>0</v>
      </c>
      <c r="M28" s="32">
        <f t="shared" si="10"/>
        <v>-1078.4</v>
      </c>
      <c r="N28" s="32">
        <f t="shared" si="10"/>
        <v>-4044</v>
      </c>
      <c r="O28" s="32">
        <f t="shared" si="10"/>
        <v>-15973.8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-674</v>
      </c>
      <c r="C33" s="34">
        <v>-1415.4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-6740</v>
      </c>
      <c r="J33" s="34">
        <v>-2022</v>
      </c>
      <c r="K33" s="34">
        <v>0</v>
      </c>
      <c r="L33" s="34">
        <v>0</v>
      </c>
      <c r="M33" s="34">
        <v>-1078.4</v>
      </c>
      <c r="N33" s="34">
        <v>-4044</v>
      </c>
      <c r="O33" s="34">
        <f t="shared" si="9"/>
        <v>-15973.8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772967.5099999999</v>
      </c>
      <c r="C42" s="37">
        <f aca="true" t="shared" si="11" ref="C42:N42">+C17+C25</f>
        <v>582135.5900000001</v>
      </c>
      <c r="D42" s="37">
        <f t="shared" si="11"/>
        <v>401318.82999999996</v>
      </c>
      <c r="E42" s="37">
        <f t="shared" si="11"/>
        <v>149317.06000000003</v>
      </c>
      <c r="F42" s="37">
        <f t="shared" si="11"/>
        <v>427018.31999999995</v>
      </c>
      <c r="G42" s="37">
        <f t="shared" si="11"/>
        <v>831651.1000000001</v>
      </c>
      <c r="H42" s="37">
        <f t="shared" si="11"/>
        <v>136113.96999999997</v>
      </c>
      <c r="I42" s="37">
        <f t="shared" si="11"/>
        <v>500241.97</v>
      </c>
      <c r="J42" s="37">
        <f t="shared" si="11"/>
        <v>457404.38</v>
      </c>
      <c r="K42" s="37">
        <f t="shared" si="11"/>
        <v>762431.72</v>
      </c>
      <c r="L42" s="37">
        <f t="shared" si="11"/>
        <v>566555.8699999999</v>
      </c>
      <c r="M42" s="37">
        <f t="shared" si="11"/>
        <v>299141.88</v>
      </c>
      <c r="N42" s="37">
        <f t="shared" si="11"/>
        <v>148049.65999999997</v>
      </c>
      <c r="O42" s="37">
        <f>SUM(B42:N42)</f>
        <v>6034347.859999999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-38985.52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-38985.52</v>
      </c>
      <c r="P43"/>
      <c r="Q43" s="44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-24415.74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-24415.74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772967.52</v>
      </c>
      <c r="C48" s="52">
        <f t="shared" si="12"/>
        <v>582135.5800000001</v>
      </c>
      <c r="D48" s="52">
        <f t="shared" si="12"/>
        <v>401318.83</v>
      </c>
      <c r="E48" s="52">
        <f t="shared" si="12"/>
        <v>149317.06</v>
      </c>
      <c r="F48" s="52">
        <f t="shared" si="12"/>
        <v>427018.31</v>
      </c>
      <c r="G48" s="52">
        <f t="shared" si="12"/>
        <v>831651.09</v>
      </c>
      <c r="H48" s="52">
        <f t="shared" si="12"/>
        <v>136113.97</v>
      </c>
      <c r="I48" s="52">
        <f t="shared" si="12"/>
        <v>500241.96</v>
      </c>
      <c r="J48" s="52">
        <f t="shared" si="12"/>
        <v>457404.37</v>
      </c>
      <c r="K48" s="52">
        <f t="shared" si="12"/>
        <v>762431.72</v>
      </c>
      <c r="L48" s="52">
        <f t="shared" si="12"/>
        <v>566555.87</v>
      </c>
      <c r="M48" s="52">
        <f t="shared" si="12"/>
        <v>299141.88</v>
      </c>
      <c r="N48" s="52">
        <f t="shared" si="12"/>
        <v>148049.66</v>
      </c>
      <c r="O48" s="37">
        <f t="shared" si="12"/>
        <v>6034347.819999999</v>
      </c>
      <c r="Q48"/>
    </row>
    <row r="49" spans="1:18" ht="18.75" customHeight="1">
      <c r="A49" s="26" t="s">
        <v>61</v>
      </c>
      <c r="B49" s="52">
        <v>632416.07</v>
      </c>
      <c r="C49" s="52">
        <v>439089.28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1071505.35</v>
      </c>
      <c r="P49"/>
      <c r="Q49"/>
      <c r="R49" s="44"/>
    </row>
    <row r="50" spans="1:16" ht="18.75" customHeight="1">
      <c r="A50" s="26" t="s">
        <v>62</v>
      </c>
      <c r="B50" s="52">
        <v>140551.45</v>
      </c>
      <c r="C50" s="52">
        <v>143046.3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283597.75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401318.83</v>
      </c>
      <c r="E51" s="53">
        <v>0</v>
      </c>
      <c r="F51" s="53">
        <v>0</v>
      </c>
      <c r="G51" s="53">
        <v>0</v>
      </c>
      <c r="H51" s="52">
        <v>136113.97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537432.8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149317.06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149317.06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427018.31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427018.31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831651.09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831651.09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500241.96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500241.96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457404.37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457404.37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762431.72</v>
      </c>
      <c r="L57" s="32">
        <v>566555.87</v>
      </c>
      <c r="M57" s="53">
        <v>0</v>
      </c>
      <c r="N57" s="53">
        <v>0</v>
      </c>
      <c r="O57" s="37">
        <f t="shared" si="13"/>
        <v>1328987.5899999999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299141.88</v>
      </c>
      <c r="N58" s="53">
        <v>0</v>
      </c>
      <c r="O58" s="37">
        <f t="shared" si="13"/>
        <v>299141.88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148049.66</v>
      </c>
      <c r="O59" s="56">
        <f t="shared" si="13"/>
        <v>148049.66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 s="69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2020-06-01T16:46:35Z</dcterms:modified>
  <cp:category/>
  <cp:version/>
  <cp:contentType/>
  <cp:contentStatus/>
</cp:coreProperties>
</file>