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<sst xmlns="http://schemas.openxmlformats.org/spreadsheetml/2006/main" count="78" uniqueCount="75">
  <si>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</si>
  <si>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</si>
  <si>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</si>
  <si>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</si>
  <si>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</si>
  <si>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</si>
  <si>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</si>
  <si>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</si>
  <si>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</si>
  <si>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</si>
  <si>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</si>
  <si>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</si>
  <si>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</si>
  <si>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</si>
  <si>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</si>
  <si>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</si>
  <si>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</si>
  <si>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</si>
  <si>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</si>
  <si>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</si>
  <si>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</si>
  <si>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</si>
  <si>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</si>
  <si>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</si>
  <si>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</si>
  <si>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</si>
  <si>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</si>
  <si>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</si>
  <si>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</si>
  <si>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</si>
  <si>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</si>
  <si>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</si>
  <si>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</si>
  <si>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</si>
  <si>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</si>
  <si>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</si>
  <si>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</si>
  <si>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</si>
  <si>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</si>
  <si>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</si>
  <si>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</si>
  <si>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</si>
  <si>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</si>
  <si>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</si>
  <si>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</si>
  <si>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</si>
  <si>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</si>
  <si>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</si>
  <si>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</si>
  <si>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</si>
  <si>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</si>
  <si>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</si>
  <si>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</si>
  <si>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</si>
  <si>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</si>
  <si>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</si>
  <si>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</si>
  <si>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</si>
  <si>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</si>
  <si>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</si>
  <si>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</si>
  <si>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</si>
  <si>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</si>
  <si>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</si>
  <si>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</si>
  <si>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</si>
  <si>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</si>
  <si>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</si>
  <si>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</si>
  <si>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</si>
  <si>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21/05/20 - VENCIMENTO 29/05/20</t>
  </si>
  <si>
    <t>Nota: (1) Revisão de remuneração.</t>
  </si>
  <si>
    <t xml:space="preserve">             (2) Revisão do serviço atende de setembro/19.</t>
  </si>
  <si>
    <t>5.3. Revisão de Remuneração pelo Transporte Coletivo (1)</t>
  </si>
  <si>
    <t>5.4. Revisão de Remuneração pelo Serviço Atende (2)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</si>
</sst>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-* #,##0.0000_-;\-* #,##0.0000_-;_-* &quot;-&quot;??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Alignment="1">
      <alignment/>
    </xf>
    <xf numFmtId="177" fontId="0" fillId="0" borderId="0" xfId="0" applyNumberFormat="1" applyAlignment="1">
      <alignment/>
    </xf>
    <xf numFmtId="4" fontId="48" fillId="0" borderId="0" xfId="0" applyNumberFormat="1" applyFont="1" applyAlignment="1">
      <alignment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132539</v>
      </c>
      <c r="C7" s="9">
        <f t="shared" si="0"/>
        <v>87835</v>
      </c>
      <c r="D7" s="9">
        <f t="shared" si="0"/>
        <v>107924</v>
      </c>
      <c r="E7" s="9">
        <f t="shared" si="0"/>
        <v>19103</v>
      </c>
      <c r="F7" s="9">
        <f t="shared" si="0"/>
        <v>66752</v>
      </c>
      <c r="G7" s="9">
        <f t="shared" si="0"/>
        <v>109747</v>
      </c>
      <c r="H7" s="9">
        <f t="shared" si="0"/>
        <v>16360</v>
      </c>
      <c r="I7" s="9">
        <f t="shared" si="0"/>
        <v>85871</v>
      </c>
      <c r="J7" s="9">
        <f t="shared" si="0"/>
        <v>81184</v>
      </c>
      <c r="K7" s="9">
        <f t="shared" si="0"/>
        <v>113489</v>
      </c>
      <c r="L7" s="9">
        <f t="shared" si="0"/>
        <v>90101</v>
      </c>
      <c r="M7" s="9">
        <f t="shared" si="0"/>
        <v>34163</v>
      </c>
      <c r="N7" s="9">
        <f t="shared" si="0"/>
        <v>21029</v>
      </c>
      <c r="O7" s="9">
        <f t="shared" si="0"/>
        <v>966097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7341</v>
      </c>
      <c r="C8" s="11">
        <f t="shared" si="1"/>
        <v>5353</v>
      </c>
      <c r="D8" s="11">
        <f t="shared" si="1"/>
        <v>4894</v>
      </c>
      <c r="E8" s="11">
        <f t="shared" si="1"/>
        <v>696</v>
      </c>
      <c r="F8" s="11">
        <f t="shared" si="1"/>
        <v>2911</v>
      </c>
      <c r="G8" s="11">
        <f t="shared" si="1"/>
        <v>5629</v>
      </c>
      <c r="H8" s="11">
        <f t="shared" si="1"/>
        <v>751</v>
      </c>
      <c r="I8" s="11">
        <f t="shared" si="1"/>
        <v>5580</v>
      </c>
      <c r="J8" s="11">
        <f t="shared" si="1"/>
        <v>4787</v>
      </c>
      <c r="K8" s="11">
        <f t="shared" si="1"/>
        <v>4671</v>
      </c>
      <c r="L8" s="11">
        <f t="shared" si="1"/>
        <v>3934</v>
      </c>
      <c r="M8" s="11">
        <f t="shared" si="1"/>
        <v>1463</v>
      </c>
      <c r="N8" s="11">
        <f t="shared" si="1"/>
        <v>1245</v>
      </c>
      <c r="O8" s="11">
        <f t="shared" si="1"/>
        <v>49255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7341</v>
      </c>
      <c r="C9" s="11">
        <v>5353</v>
      </c>
      <c r="D9" s="11">
        <v>4894</v>
      </c>
      <c r="E9" s="11">
        <v>696</v>
      </c>
      <c r="F9" s="11">
        <v>2911</v>
      </c>
      <c r="G9" s="11">
        <v>5629</v>
      </c>
      <c r="H9" s="11">
        <v>746</v>
      </c>
      <c r="I9" s="11">
        <v>5580</v>
      </c>
      <c r="J9" s="11">
        <v>4787</v>
      </c>
      <c r="K9" s="11">
        <v>4668</v>
      </c>
      <c r="L9" s="11">
        <v>3934</v>
      </c>
      <c r="M9" s="11">
        <v>1460</v>
      </c>
      <c r="N9" s="11">
        <v>1245</v>
      </c>
      <c r="O9" s="11">
        <f>SUM(B9:N9)</f>
        <v>49244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3</v>
      </c>
      <c r="L10" s="13">
        <v>0</v>
      </c>
      <c r="M10" s="13">
        <v>3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125198</v>
      </c>
      <c r="C11" s="13">
        <v>82482</v>
      </c>
      <c r="D11" s="13">
        <v>103030</v>
      </c>
      <c r="E11" s="13">
        <v>18407</v>
      </c>
      <c r="F11" s="13">
        <v>63841</v>
      </c>
      <c r="G11" s="13">
        <v>104118</v>
      </c>
      <c r="H11" s="13">
        <v>15609</v>
      </c>
      <c r="I11" s="13">
        <v>80291</v>
      </c>
      <c r="J11" s="13">
        <v>76397</v>
      </c>
      <c r="K11" s="13">
        <v>108818</v>
      </c>
      <c r="L11" s="13">
        <v>86167</v>
      </c>
      <c r="M11" s="13">
        <v>32700</v>
      </c>
      <c r="N11" s="13">
        <v>19784</v>
      </c>
      <c r="O11" s="11">
        <f>SUM(B11:N11)</f>
        <v>916842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1.787361892035703</v>
      </c>
      <c r="C15" s="19">
        <v>1.896846628934094</v>
      </c>
      <c r="D15" s="19">
        <v>1.378111860249317</v>
      </c>
      <c r="E15" s="19">
        <v>1.446770668352339</v>
      </c>
      <c r="F15" s="19">
        <v>1.989124357249065</v>
      </c>
      <c r="G15" s="19">
        <v>2.573356591811809</v>
      </c>
      <c r="H15" s="19">
        <v>2.206576969994614</v>
      </c>
      <c r="I15" s="19">
        <v>1.735078409372657</v>
      </c>
      <c r="J15" s="19">
        <v>1.737412512922263</v>
      </c>
      <c r="K15" s="19">
        <v>2.039585663321947</v>
      </c>
      <c r="L15" s="19">
        <v>1.75465931402777</v>
      </c>
      <c r="M15" s="19">
        <v>1.85812538603575</v>
      </c>
      <c r="N15" s="19">
        <v>1.708016322449296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601189.25</v>
      </c>
      <c r="C17" s="24">
        <f aca="true" t="shared" si="2" ref="C17:O17">C18+C19+C20+C21+C22+C23</f>
        <v>445715.69999999995</v>
      </c>
      <c r="D17" s="24">
        <f t="shared" si="2"/>
        <v>324922.76</v>
      </c>
      <c r="E17" s="24">
        <f t="shared" si="2"/>
        <v>107910.96999999999</v>
      </c>
      <c r="F17" s="24">
        <f t="shared" si="2"/>
        <v>342031.39</v>
      </c>
      <c r="G17" s="24">
        <f t="shared" si="2"/>
        <v>582213.8</v>
      </c>
      <c r="H17" s="24">
        <f t="shared" si="2"/>
        <v>97914.75</v>
      </c>
      <c r="I17" s="24">
        <f t="shared" si="2"/>
        <v>393504.31</v>
      </c>
      <c r="J17" s="24">
        <f t="shared" si="2"/>
        <v>369710.85000000003</v>
      </c>
      <c r="K17" s="24">
        <f t="shared" si="2"/>
        <v>572510.2899999999</v>
      </c>
      <c r="L17" s="24">
        <f t="shared" si="2"/>
        <v>455862.6099999999</v>
      </c>
      <c r="M17" s="24">
        <f t="shared" si="2"/>
        <v>220402.15999999997</v>
      </c>
      <c r="N17" s="24">
        <f t="shared" si="2"/>
        <v>108218.65</v>
      </c>
      <c r="O17" s="24">
        <f t="shared" si="2"/>
        <v>4622107.490000001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35</v>
      </c>
      <c r="B18" s="22">
        <f aca="true" t="shared" si="3" ref="B18:N18">ROUND(B13*B7,2)</f>
        <v>296118.63</v>
      </c>
      <c r="C18" s="22">
        <f t="shared" si="3"/>
        <v>202679.26</v>
      </c>
      <c r="D18" s="22">
        <f t="shared" si="3"/>
        <v>218351.84</v>
      </c>
      <c r="E18" s="22">
        <f t="shared" si="3"/>
        <v>66117.39</v>
      </c>
      <c r="F18" s="22">
        <f t="shared" si="3"/>
        <v>156480.04</v>
      </c>
      <c r="G18" s="22">
        <f t="shared" si="3"/>
        <v>211493.44</v>
      </c>
      <c r="H18" s="22">
        <f t="shared" si="3"/>
        <v>42272.6</v>
      </c>
      <c r="I18" s="22">
        <f t="shared" si="3"/>
        <v>196575.89</v>
      </c>
      <c r="J18" s="22">
        <f t="shared" si="3"/>
        <v>187056.05</v>
      </c>
      <c r="K18" s="22">
        <f t="shared" si="3"/>
        <v>247337.93</v>
      </c>
      <c r="L18" s="22">
        <f t="shared" si="3"/>
        <v>223486.52</v>
      </c>
      <c r="M18" s="22">
        <f t="shared" si="3"/>
        <v>97894.08</v>
      </c>
      <c r="N18" s="22">
        <f t="shared" si="3"/>
        <v>54456.7</v>
      </c>
      <c r="O18" s="27">
        <f aca="true" t="shared" si="4" ref="O18:O23">SUM(B18:N18)</f>
        <v>2200320.3700000006</v>
      </c>
    </row>
    <row r="19" spans="1:23" ht="18.75" customHeight="1">
      <c r="A19" s="26" t="s">
        <v>36</v>
      </c>
      <c r="B19" s="16">
        <f>IF(B15&lt;&gt;0,ROUND((B15-1)*B18,2),0)</f>
        <v>233152.52</v>
      </c>
      <c r="C19" s="22">
        <f aca="true" t="shared" si="5" ref="C19:N19">IF(C15&lt;&gt;0,ROUND((C15-1)*C18,2),0)</f>
        <v>181772.21</v>
      </c>
      <c r="D19" s="22">
        <f t="shared" si="5"/>
        <v>82561.42</v>
      </c>
      <c r="E19" s="22">
        <f t="shared" si="5"/>
        <v>29539.31</v>
      </c>
      <c r="F19" s="22">
        <f t="shared" si="5"/>
        <v>154778.22</v>
      </c>
      <c r="G19" s="22">
        <f t="shared" si="5"/>
        <v>332754.6</v>
      </c>
      <c r="H19" s="22">
        <f t="shared" si="5"/>
        <v>51005.15</v>
      </c>
      <c r="I19" s="22">
        <f t="shared" si="5"/>
        <v>144498.69</v>
      </c>
      <c r="J19" s="22">
        <f t="shared" si="5"/>
        <v>137937.47</v>
      </c>
      <c r="K19" s="22">
        <f t="shared" si="5"/>
        <v>257128.97</v>
      </c>
      <c r="L19" s="22">
        <f t="shared" si="5"/>
        <v>168656.18</v>
      </c>
      <c r="M19" s="22">
        <f t="shared" si="5"/>
        <v>84005.4</v>
      </c>
      <c r="N19" s="22">
        <f t="shared" si="5"/>
        <v>38556.23</v>
      </c>
      <c r="O19" s="27">
        <f t="shared" si="4"/>
        <v>1896346.3699999996</v>
      </c>
      <c r="W19" s="62"/>
    </row>
    <row r="20" spans="1:15" ht="18.75" customHeight="1">
      <c r="A20" s="26" t="s">
        <v>37</v>
      </c>
      <c r="B20" s="22">
        <v>36047.32</v>
      </c>
      <c r="C20" s="22">
        <v>26658.99</v>
      </c>
      <c r="D20" s="22">
        <v>11150.83</v>
      </c>
      <c r="E20" s="22">
        <v>5573.26</v>
      </c>
      <c r="F20" s="22">
        <v>14879.49</v>
      </c>
      <c r="G20" s="22">
        <v>22635.42</v>
      </c>
      <c r="H20" s="22">
        <v>4637</v>
      </c>
      <c r="I20" s="22">
        <v>15795.31</v>
      </c>
      <c r="J20" s="22">
        <v>22542.43</v>
      </c>
      <c r="K20" s="22">
        <v>34431.58</v>
      </c>
      <c r="L20" s="22">
        <v>30009.23</v>
      </c>
      <c r="M20" s="22">
        <v>12708.19</v>
      </c>
      <c r="N20" s="22">
        <v>6549.06</v>
      </c>
      <c r="O20" s="27">
        <f t="shared" si="4"/>
        <v>243618.11000000002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33223.06</v>
      </c>
      <c r="C23" s="22">
        <v>31957.52</v>
      </c>
      <c r="D23" s="22">
        <v>12858.67</v>
      </c>
      <c r="E23" s="22">
        <v>6681.01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32287.95</v>
      </c>
      <c r="L23" s="22">
        <v>32386.82</v>
      </c>
      <c r="M23" s="22">
        <v>25794.49</v>
      </c>
      <c r="N23" s="22">
        <v>7332.8</v>
      </c>
      <c r="O23" s="27">
        <f t="shared" si="4"/>
        <v>269907.9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-18320.28</v>
      </c>
      <c r="C25" s="31">
        <f>+C26+C28+C39+C40+C43-C44</f>
        <v>-14907.490000000002</v>
      </c>
      <c r="D25" s="31">
        <f t="shared" si="6"/>
        <v>-34392.27</v>
      </c>
      <c r="E25" s="31">
        <f t="shared" si="6"/>
        <v>-3062.4</v>
      </c>
      <c r="F25" s="31">
        <f t="shared" si="6"/>
        <v>-27378.179999999993</v>
      </c>
      <c r="G25" s="31">
        <f t="shared" si="6"/>
        <v>-19804.26</v>
      </c>
      <c r="H25" s="31">
        <f t="shared" si="6"/>
        <v>-3282.4</v>
      </c>
      <c r="I25" s="31">
        <f t="shared" si="6"/>
        <v>-24152.45</v>
      </c>
      <c r="J25" s="31">
        <f t="shared" si="6"/>
        <v>-27334.739999999998</v>
      </c>
      <c r="K25" s="31">
        <f t="shared" si="6"/>
        <v>-195479.7</v>
      </c>
      <c r="L25" s="31">
        <f t="shared" si="6"/>
        <v>-13746.199999999997</v>
      </c>
      <c r="M25" s="31">
        <f t="shared" si="6"/>
        <v>-1830.9100000000008</v>
      </c>
      <c r="N25" s="31">
        <f t="shared" si="6"/>
        <v>-6879.91</v>
      </c>
      <c r="O25" s="31">
        <f t="shared" si="6"/>
        <v>-390571.18999999994</v>
      </c>
    </row>
    <row r="26" spans="1:15" ht="18.75" customHeight="1">
      <c r="A26" s="26" t="s">
        <v>42</v>
      </c>
      <c r="B26" s="32">
        <f>+B27</f>
        <v>-32300.4</v>
      </c>
      <c r="C26" s="32">
        <f>+C27</f>
        <v>-23553.2</v>
      </c>
      <c r="D26" s="32">
        <f aca="true" t="shared" si="7" ref="D26:O26">+D27</f>
        <v>-21533.6</v>
      </c>
      <c r="E26" s="32">
        <f t="shared" si="7"/>
        <v>-3062.4</v>
      </c>
      <c r="F26" s="32">
        <f t="shared" si="7"/>
        <v>-12808.4</v>
      </c>
      <c r="G26" s="32">
        <f t="shared" si="7"/>
        <v>-24767.6</v>
      </c>
      <c r="H26" s="32">
        <f t="shared" si="7"/>
        <v>-3282.4</v>
      </c>
      <c r="I26" s="32">
        <f t="shared" si="7"/>
        <v>-24552</v>
      </c>
      <c r="J26" s="32">
        <f t="shared" si="7"/>
        <v>-21062.8</v>
      </c>
      <c r="K26" s="32">
        <f t="shared" si="7"/>
        <v>-20539.2</v>
      </c>
      <c r="L26" s="32">
        <f t="shared" si="7"/>
        <v>-17309.6</v>
      </c>
      <c r="M26" s="32">
        <f t="shared" si="7"/>
        <v>-6424</v>
      </c>
      <c r="N26" s="32">
        <f t="shared" si="7"/>
        <v>-5478</v>
      </c>
      <c r="O26" s="32">
        <f t="shared" si="7"/>
        <v>-216673.6</v>
      </c>
    </row>
    <row r="27" spans="1:26" ht="18.75" customHeight="1">
      <c r="A27" s="28" t="s">
        <v>43</v>
      </c>
      <c r="B27" s="16">
        <f>ROUND((-B9)*$G$3,2)</f>
        <v>-32300.4</v>
      </c>
      <c r="C27" s="16">
        <f aca="true" t="shared" si="8" ref="C27:N27">ROUND((-C9)*$G$3,2)</f>
        <v>-23553.2</v>
      </c>
      <c r="D27" s="16">
        <f t="shared" si="8"/>
        <v>-21533.6</v>
      </c>
      <c r="E27" s="16">
        <f t="shared" si="8"/>
        <v>-3062.4</v>
      </c>
      <c r="F27" s="16">
        <f t="shared" si="8"/>
        <v>-12808.4</v>
      </c>
      <c r="G27" s="16">
        <f t="shared" si="8"/>
        <v>-24767.6</v>
      </c>
      <c r="H27" s="16">
        <f t="shared" si="8"/>
        <v>-3282.4</v>
      </c>
      <c r="I27" s="16">
        <f t="shared" si="8"/>
        <v>-24552</v>
      </c>
      <c r="J27" s="16">
        <f t="shared" si="8"/>
        <v>-21062.8</v>
      </c>
      <c r="K27" s="16">
        <f t="shared" si="8"/>
        <v>-20539.2</v>
      </c>
      <c r="L27" s="16">
        <f t="shared" si="8"/>
        <v>-17309.6</v>
      </c>
      <c r="M27" s="16">
        <f t="shared" si="8"/>
        <v>-6424</v>
      </c>
      <c r="N27" s="16">
        <f t="shared" si="8"/>
        <v>-5478</v>
      </c>
      <c r="O27" s="33">
        <f aca="true" t="shared" si="9" ref="O27:O44">SUM(B27:N27)</f>
        <v>-216673.6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73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-175000</v>
      </c>
      <c r="L39" s="36">
        <v>0</v>
      </c>
      <c r="M39" s="36">
        <v>0</v>
      </c>
      <c r="N39" s="36">
        <v>0</v>
      </c>
      <c r="O39" s="34">
        <f t="shared" si="9"/>
        <v>-175000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74</v>
      </c>
      <c r="B40" s="36">
        <v>13980.12</v>
      </c>
      <c r="C40" s="36">
        <v>8645.71</v>
      </c>
      <c r="D40" s="36">
        <v>-47089.57</v>
      </c>
      <c r="E40" s="36">
        <v>0</v>
      </c>
      <c r="F40" s="36">
        <v>-111834.42</v>
      </c>
      <c r="G40" s="36">
        <v>4963.34</v>
      </c>
      <c r="H40" s="36">
        <v>0</v>
      </c>
      <c r="I40" s="36">
        <v>399.54999999999995</v>
      </c>
      <c r="J40" s="36">
        <v>-6271.9400000000005</v>
      </c>
      <c r="K40" s="36">
        <v>59.5</v>
      </c>
      <c r="L40" s="36">
        <v>3563.4000000000005</v>
      </c>
      <c r="M40" s="36">
        <v>4593.089999999999</v>
      </c>
      <c r="N40" s="36">
        <v>-1401.9099999999996</v>
      </c>
      <c r="O40" s="34">
        <f t="shared" si="9"/>
        <v>-130393.13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54</v>
      </c>
      <c r="B42" s="37">
        <f>+B17+B25</f>
        <v>582868.97</v>
      </c>
      <c r="C42" s="37">
        <f aca="true" t="shared" si="11" ref="C42:N42">+C17+C25</f>
        <v>430808.20999999996</v>
      </c>
      <c r="D42" s="37">
        <f t="shared" si="11"/>
        <v>290530.49</v>
      </c>
      <c r="E42" s="37">
        <f t="shared" si="11"/>
        <v>104848.56999999999</v>
      </c>
      <c r="F42" s="37">
        <f t="shared" si="11"/>
        <v>314653.21</v>
      </c>
      <c r="G42" s="37">
        <f t="shared" si="11"/>
        <v>562409.54</v>
      </c>
      <c r="H42" s="37">
        <f t="shared" si="11"/>
        <v>94632.35</v>
      </c>
      <c r="I42" s="37">
        <f t="shared" si="11"/>
        <v>369351.86</v>
      </c>
      <c r="J42" s="37">
        <f t="shared" si="11"/>
        <v>342376.11000000004</v>
      </c>
      <c r="K42" s="37">
        <f t="shared" si="11"/>
        <v>377030.5899999999</v>
      </c>
      <c r="L42" s="37">
        <f t="shared" si="11"/>
        <v>442116.4099999999</v>
      </c>
      <c r="M42" s="37">
        <f t="shared" si="11"/>
        <v>218571.24999999997</v>
      </c>
      <c r="N42" s="37">
        <f t="shared" si="11"/>
        <v>101338.73999999999</v>
      </c>
      <c r="O42" s="37">
        <f>SUM(B42:N42)</f>
        <v>4231536.3</v>
      </c>
      <c r="P42"/>
      <c r="Q42" s="73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55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 s="67"/>
      <c r="R43"/>
      <c r="S43"/>
    </row>
    <row r="44" spans="1:19" ht="18.75" customHeight="1">
      <c r="A44" s="38" t="s">
        <v>56</v>
      </c>
      <c r="B44" s="34">
        <v>0</v>
      </c>
      <c r="C44" s="34">
        <v>0</v>
      </c>
      <c r="D44" s="34">
        <v>-34230.9</v>
      </c>
      <c r="E44" s="34">
        <v>0</v>
      </c>
      <c r="F44" s="34">
        <v>-97264.64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-131495.54</v>
      </c>
      <c r="P44"/>
      <c r="Q44" s="67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 s="67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 s="44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 s="44"/>
    </row>
    <row r="48" spans="1:17" ht="18.75" customHeight="1">
      <c r="A48" s="14" t="s">
        <v>57</v>
      </c>
      <c r="B48" s="52">
        <f aca="true" t="shared" si="12" ref="B48:O48">SUM(B49:B59)</f>
        <v>582868.98</v>
      </c>
      <c r="C48" s="52">
        <f t="shared" si="12"/>
        <v>430808.22000000003</v>
      </c>
      <c r="D48" s="52">
        <f t="shared" si="12"/>
        <v>290530.49</v>
      </c>
      <c r="E48" s="52">
        <f t="shared" si="12"/>
        <v>104848.58</v>
      </c>
      <c r="F48" s="52">
        <f t="shared" si="12"/>
        <v>314653.21</v>
      </c>
      <c r="G48" s="52">
        <f t="shared" si="12"/>
        <v>562409.5499999999</v>
      </c>
      <c r="H48" s="52">
        <f t="shared" si="12"/>
        <v>94632.35</v>
      </c>
      <c r="I48" s="52">
        <f t="shared" si="12"/>
        <v>369351.87000000005</v>
      </c>
      <c r="J48" s="52">
        <f t="shared" si="12"/>
        <v>342376.12</v>
      </c>
      <c r="K48" s="52">
        <f t="shared" si="12"/>
        <v>377030.58</v>
      </c>
      <c r="L48" s="52">
        <f t="shared" si="12"/>
        <v>442116.41000000003</v>
      </c>
      <c r="M48" s="52">
        <f t="shared" si="12"/>
        <v>218571.24</v>
      </c>
      <c r="N48" s="52">
        <f t="shared" si="12"/>
        <v>101338.74</v>
      </c>
      <c r="O48" s="37">
        <f t="shared" si="12"/>
        <v>4231536.340000001</v>
      </c>
      <c r="Q48"/>
    </row>
    <row r="49" spans="1:18" ht="18.75" customHeight="1">
      <c r="A49" s="26" t="s">
        <v>58</v>
      </c>
      <c r="B49" s="52">
        <v>480802.07</v>
      </c>
      <c r="C49" s="52">
        <v>329126.28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809928.3500000001</v>
      </c>
      <c r="P49"/>
      <c r="Q49"/>
      <c r="R49" s="44"/>
    </row>
    <row r="50" spans="1:16" ht="18.75" customHeight="1">
      <c r="A50" s="26" t="s">
        <v>59</v>
      </c>
      <c r="B50" s="52">
        <v>102066.91</v>
      </c>
      <c r="C50" s="52">
        <v>101681.94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203748.85</v>
      </c>
      <c r="P50"/>
    </row>
    <row r="51" spans="1:17" ht="18.75" customHeight="1">
      <c r="A51" s="26" t="s">
        <v>60</v>
      </c>
      <c r="B51" s="53">
        <v>0</v>
      </c>
      <c r="C51" s="53">
        <v>0</v>
      </c>
      <c r="D51" s="32">
        <v>290530.49</v>
      </c>
      <c r="E51" s="53">
        <v>0</v>
      </c>
      <c r="F51" s="53">
        <v>0</v>
      </c>
      <c r="G51" s="53">
        <v>0</v>
      </c>
      <c r="H51" s="52">
        <v>94632.35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385162.83999999997</v>
      </c>
      <c r="Q51"/>
    </row>
    <row r="52" spans="1:18" ht="18.75" customHeight="1">
      <c r="A52" s="26" t="s">
        <v>61</v>
      </c>
      <c r="B52" s="53">
        <v>0</v>
      </c>
      <c r="C52" s="53">
        <v>0</v>
      </c>
      <c r="D52" s="53">
        <v>0</v>
      </c>
      <c r="E52" s="32">
        <v>104848.58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104848.58</v>
      </c>
      <c r="R52"/>
    </row>
    <row r="53" spans="1:19" ht="18.75" customHeight="1">
      <c r="A53" s="26" t="s">
        <v>62</v>
      </c>
      <c r="B53" s="53">
        <v>0</v>
      </c>
      <c r="C53" s="53">
        <v>0</v>
      </c>
      <c r="D53" s="53">
        <v>0</v>
      </c>
      <c r="E53" s="53">
        <v>0</v>
      </c>
      <c r="F53" s="32">
        <v>314653.21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314653.21</v>
      </c>
      <c r="S53"/>
    </row>
    <row r="54" spans="1:20" ht="18.75" customHeight="1">
      <c r="A54" s="26" t="s">
        <v>63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562409.5499999999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562409.5499999999</v>
      </c>
      <c r="T54"/>
    </row>
    <row r="55" spans="1:21" ht="18.75" customHeight="1">
      <c r="A55" s="26" t="s">
        <v>64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369351.87000000005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369351.87000000005</v>
      </c>
      <c r="U55"/>
    </row>
    <row r="56" spans="1:22" ht="18.75" customHeight="1">
      <c r="A56" s="26" t="s">
        <v>65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342376.12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342376.12</v>
      </c>
      <c r="V56"/>
    </row>
    <row r="57" spans="1:23" ht="18.75" customHeight="1">
      <c r="A57" s="26" t="s">
        <v>66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377030.58</v>
      </c>
      <c r="L57" s="32">
        <v>442116.41000000003</v>
      </c>
      <c r="M57" s="53">
        <v>0</v>
      </c>
      <c r="N57" s="53">
        <v>0</v>
      </c>
      <c r="O57" s="37">
        <f t="shared" si="13"/>
        <v>819146.99</v>
      </c>
      <c r="P57"/>
      <c r="W57"/>
    </row>
    <row r="58" spans="1:25" ht="18.75" customHeight="1">
      <c r="A58" s="26" t="s">
        <v>67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218571.24</v>
      </c>
      <c r="N58" s="53">
        <v>0</v>
      </c>
      <c r="O58" s="37">
        <f t="shared" si="13"/>
        <v>218571.24</v>
      </c>
      <c r="R58"/>
      <c r="Y58"/>
    </row>
    <row r="59" spans="1:26" ht="18.75" customHeight="1">
      <c r="A59" s="39" t="s">
        <v>68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101338.74</v>
      </c>
      <c r="O59" s="56">
        <f t="shared" si="13"/>
        <v>101338.74</v>
      </c>
      <c r="P59"/>
      <c r="S59"/>
      <c r="Z59"/>
    </row>
    <row r="60" spans="1:15" ht="15.75">
      <c r="A60" s="74" t="s">
        <v>71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</row>
    <row r="61" spans="1:14" ht="15.75">
      <c r="A61" s="74" t="s">
        <v>72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</row>
    <row r="62" spans="2:15" ht="14.25">
      <c r="B62" s="57"/>
      <c r="C62" s="57"/>
      <c r="D62" s="67"/>
      <c r="E62"/>
      <c r="F62" s="67"/>
      <c r="G62" s="67"/>
      <c r="H62"/>
      <c r="I62"/>
      <c r="J62" s="67"/>
      <c r="K62" s="67"/>
      <c r="L62" s="67"/>
      <c r="M62" s="58"/>
      <c r="N62" s="58"/>
      <c r="O62" s="57"/>
    </row>
    <row r="63" spans="2:15" ht="14.25">
      <c r="B63"/>
      <c r="C63"/>
      <c r="D63"/>
      <c r="E63"/>
      <c r="F63"/>
      <c r="G63"/>
      <c r="H63" s="59"/>
      <c r="I63" s="59"/>
      <c r="J63" s="60"/>
      <c r="K63" s="60"/>
      <c r="L63" s="60"/>
      <c r="N63" s="58"/>
      <c r="O63" s="57"/>
    </row>
    <row r="64" spans="2:15" ht="14.25">
      <c r="B64" s="67"/>
      <c r="C64" s="67"/>
      <c r="D64" s="67"/>
      <c r="E64"/>
      <c r="F64" s="67"/>
      <c r="G64" s="67"/>
      <c r="H64"/>
      <c r="I64" s="67"/>
      <c r="J64"/>
      <c r="K64" s="67"/>
      <c r="L64" s="67"/>
      <c r="O64" s="57"/>
    </row>
    <row r="65" spans="2:15" ht="14.25">
      <c r="B65"/>
      <c r="C65"/>
      <c r="D65"/>
      <c r="E65"/>
      <c r="F65"/>
      <c r="G65"/>
      <c r="H65"/>
      <c r="I65"/>
      <c r="J65"/>
      <c r="K65"/>
      <c r="L65"/>
      <c r="O65" s="57"/>
    </row>
    <row r="66" spans="2:15" ht="14.2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57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4" ht="14.25">
      <c r="B69"/>
      <c r="C69"/>
      <c r="D69"/>
      <c r="E69"/>
      <c r="F69"/>
      <c r="G69"/>
      <c r="H69"/>
      <c r="I69" s="67"/>
      <c r="J69" s="67"/>
      <c r="K69" s="67"/>
      <c r="L69" s="67"/>
      <c r="M69" s="58"/>
      <c r="N69" s="58"/>
    </row>
    <row r="70" spans="2:14" ht="14.25">
      <c r="B70" s="69"/>
      <c r="I70" s="58"/>
      <c r="J70" s="70"/>
      <c r="K70" s="71"/>
      <c r="L70" s="58"/>
      <c r="M70" s="57"/>
      <c r="N70" s="58"/>
    </row>
    <row r="71" spans="2:14" ht="14.25">
      <c r="B71" s="58"/>
      <c r="C71" s="58"/>
      <c r="D71" s="58"/>
      <c r="F71" s="58"/>
      <c r="G71" s="58"/>
      <c r="I71" s="58"/>
      <c r="J71" s="58"/>
      <c r="K71" s="58"/>
      <c r="L71" s="67"/>
      <c r="M71" s="70"/>
      <c r="N71" s="70"/>
    </row>
    <row r="72" spans="2:14" ht="14.25">
      <c r="B72" s="58"/>
      <c r="C72" s="58"/>
      <c r="G72" s="57"/>
      <c r="I72" s="58"/>
      <c r="J72" s="57"/>
      <c r="K72" s="57"/>
      <c r="L72" s="57"/>
      <c r="M72" s="72"/>
      <c r="N72" s="62"/>
    </row>
    <row r="73" spans="2:14" ht="14.25">
      <c r="B73" s="58"/>
      <c r="C73" s="58"/>
      <c r="N73"/>
    </row>
    <row r="74" spans="2:14" ht="14.25">
      <c r="B74" s="43"/>
      <c r="C74" s="58"/>
      <c r="N74" s="58"/>
    </row>
    <row r="75" spans="2:12" ht="14.25">
      <c r="B75" s="57"/>
      <c r="C75" s="57"/>
      <c r="I75" s="58"/>
      <c r="J75" s="58"/>
      <c r="K75" s="58"/>
      <c r="L75" s="58"/>
    </row>
    <row r="76" spans="2:12" ht="14.25">
      <c r="B76" s="57"/>
      <c r="C76" s="58"/>
      <c r="I76" s="58"/>
      <c r="J76" s="58"/>
      <c r="K76" s="58"/>
      <c r="L76" s="58"/>
    </row>
    <row r="102" spans="2:14" ht="14.25">
      <c r="B102">
        <v>10416.53</v>
      </c>
      <c r="C102">
        <v>6277.9</v>
      </c>
      <c r="D102">
        <v>-31479.95</v>
      </c>
      <c r="E102">
        <v>0</v>
      </c>
      <c r="F102">
        <v>-84308.62</v>
      </c>
      <c r="G102">
        <v>3569.52</v>
      </c>
      <c r="H102">
        <v>0</v>
      </c>
      <c r="I102">
        <v>-644.04</v>
      </c>
      <c r="J102">
        <v>-6575.56</v>
      </c>
      <c r="K102">
        <v>-3761.65</v>
      </c>
      <c r="L102">
        <v>-1924.99</v>
      </c>
      <c r="M102">
        <v>5309.98</v>
      </c>
      <c r="N102">
        <v>-2342.71</v>
      </c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2020-05-28T21:10:54Z</dcterms:modified>
  <cp:category/>
  <cp:version/>
  <cp:contentType/>
  <cp:contentStatus/>
</cp:coreProperties>
</file>