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<sst xmlns="http://schemas.openxmlformats.org/spreadsheetml/2006/main" count="77" uniqueCount="74">
  <si>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</si>
  <si>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</si>
  <si>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</si>
  <si>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</si>
  <si>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</si>
  <si>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</si>
  <si>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</si>
  <si>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</si>
  <si>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</si>
  <si>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</si>
  <si>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</si>
  <si>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</si>
  <si>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</si>
  <si>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</si>
  <si>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</si>
  <si>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</si>
  <si>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</si>
  <si>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</si>
  <si>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</si>
  <si>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</si>
  <si>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</si>
  <si>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</si>
  <si>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</si>
  <si>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</si>
  <si>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</si>
  <si>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</si>
  <si>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</si>
  <si>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</si>
  <si>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</si>
  <si>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</si>
  <si>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</si>
  <si>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</si>
  <si>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</si>
  <si>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</si>
  <si>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</si>
  <si>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</si>
  <si>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</si>
  <si>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</si>
  <si>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</si>
  <si>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</si>
  <si>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</si>
  <si>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</si>
  <si>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</si>
  <si>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</si>
  <si>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</si>
  <si>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</si>
  <si>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</si>
  <si>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</si>
  <si>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</si>
  <si>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</si>
  <si>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</si>
  <si>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</si>
  <si>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</si>
  <si>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</si>
  <si>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</si>
  <si>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</si>
  <si>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</si>
  <si>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</si>
  <si>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</si>
  <si>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</si>
  <si>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</si>
  <si>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</si>
  <si>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</si>
  <si>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</si>
  <si>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</si>
  <si>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</si>
  <si>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</si>
  <si>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</si>
  <si>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</si>
  <si>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</si>
  <si>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</si>
  <si>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</si>
  <si>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</si>
  <si>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15/05/20 - VENCIMENTO 26/05/20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</si>
</sst>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191248</v>
      </c>
      <c r="C7" s="9">
        <f t="shared" si="0"/>
        <v>132659</v>
      </c>
      <c r="D7" s="9">
        <f t="shared" si="0"/>
        <v>148122</v>
      </c>
      <c r="E7" s="9">
        <f t="shared" si="0"/>
        <v>27893</v>
      </c>
      <c r="F7" s="9">
        <f t="shared" si="0"/>
        <v>96205</v>
      </c>
      <c r="G7" s="9">
        <f t="shared" si="0"/>
        <v>172949</v>
      </c>
      <c r="H7" s="9">
        <f t="shared" si="0"/>
        <v>25134</v>
      </c>
      <c r="I7" s="9">
        <f t="shared" si="0"/>
        <v>125983</v>
      </c>
      <c r="J7" s="9">
        <f t="shared" si="0"/>
        <v>114392</v>
      </c>
      <c r="K7" s="9">
        <f t="shared" si="0"/>
        <v>170737</v>
      </c>
      <c r="L7" s="9">
        <f t="shared" si="0"/>
        <v>120667</v>
      </c>
      <c r="M7" s="9">
        <f t="shared" si="0"/>
        <v>53146</v>
      </c>
      <c r="N7" s="9">
        <f t="shared" si="0"/>
        <v>34221</v>
      </c>
      <c r="O7" s="9">
        <f t="shared" si="0"/>
        <v>1413356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9892</v>
      </c>
      <c r="C8" s="11">
        <f t="shared" si="1"/>
        <v>8496</v>
      </c>
      <c r="D8" s="11">
        <f t="shared" si="1"/>
        <v>6513</v>
      </c>
      <c r="E8" s="11">
        <f t="shared" si="1"/>
        <v>947</v>
      </c>
      <c r="F8" s="11">
        <f t="shared" si="1"/>
        <v>4214</v>
      </c>
      <c r="G8" s="11">
        <f t="shared" si="1"/>
        <v>8657</v>
      </c>
      <c r="H8" s="11">
        <f t="shared" si="1"/>
        <v>1360</v>
      </c>
      <c r="I8" s="11">
        <f t="shared" si="1"/>
        <v>7824</v>
      </c>
      <c r="J8" s="11">
        <f t="shared" si="1"/>
        <v>6506</v>
      </c>
      <c r="K8" s="11">
        <f t="shared" si="1"/>
        <v>6562</v>
      </c>
      <c r="L8" s="11">
        <f t="shared" si="1"/>
        <v>4841</v>
      </c>
      <c r="M8" s="11">
        <f t="shared" si="1"/>
        <v>2394</v>
      </c>
      <c r="N8" s="11">
        <f t="shared" si="1"/>
        <v>1984</v>
      </c>
      <c r="O8" s="11">
        <f t="shared" si="1"/>
        <v>70190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9892</v>
      </c>
      <c r="C9" s="11">
        <v>8496</v>
      </c>
      <c r="D9" s="11">
        <v>6513</v>
      </c>
      <c r="E9" s="11">
        <v>947</v>
      </c>
      <c r="F9" s="11">
        <v>4214</v>
      </c>
      <c r="G9" s="11">
        <v>8657</v>
      </c>
      <c r="H9" s="11">
        <v>1351</v>
      </c>
      <c r="I9" s="11">
        <v>7824</v>
      </c>
      <c r="J9" s="11">
        <v>6506</v>
      </c>
      <c r="K9" s="11">
        <v>6561</v>
      </c>
      <c r="L9" s="11">
        <v>4841</v>
      </c>
      <c r="M9" s="11">
        <v>2388</v>
      </c>
      <c r="N9" s="11">
        <v>1984</v>
      </c>
      <c r="O9" s="11">
        <f>SUM(B9:N9)</f>
        <v>70174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1</v>
      </c>
      <c r="L10" s="13">
        <v>0</v>
      </c>
      <c r="M10" s="13">
        <v>6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181356</v>
      </c>
      <c r="C11" s="13">
        <v>124163</v>
      </c>
      <c r="D11" s="13">
        <v>141609</v>
      </c>
      <c r="E11" s="13">
        <v>26946</v>
      </c>
      <c r="F11" s="13">
        <v>91991</v>
      </c>
      <c r="G11" s="13">
        <v>164292</v>
      </c>
      <c r="H11" s="13">
        <v>23774</v>
      </c>
      <c r="I11" s="13">
        <v>118159</v>
      </c>
      <c r="J11" s="13">
        <v>107886</v>
      </c>
      <c r="K11" s="13">
        <v>164175</v>
      </c>
      <c r="L11" s="13">
        <v>115826</v>
      </c>
      <c r="M11" s="13">
        <v>50752</v>
      </c>
      <c r="N11" s="13">
        <v>32237</v>
      </c>
      <c r="O11" s="11">
        <f>SUM(B11:N11)</f>
        <v>1343166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1.711629124591036</v>
      </c>
      <c r="C15" s="19">
        <v>1.796722086368919</v>
      </c>
      <c r="D15" s="19">
        <v>1.330774968373002</v>
      </c>
      <c r="E15" s="19">
        <v>1.437287389178403</v>
      </c>
      <c r="F15" s="19">
        <v>1.882020151440283</v>
      </c>
      <c r="G15" s="19">
        <v>2.452628779643461</v>
      </c>
      <c r="H15" s="19">
        <v>2.09340667411603</v>
      </c>
      <c r="I15" s="19">
        <v>1.659303495835914</v>
      </c>
      <c r="J15" s="19">
        <v>1.648573639646351</v>
      </c>
      <c r="K15" s="19">
        <v>1.901783310271819</v>
      </c>
      <c r="L15" s="19">
        <v>1.721647208097095</v>
      </c>
      <c r="M15" s="19">
        <v>1.758010410227282</v>
      </c>
      <c r="N15" s="19">
        <v>1.611842653896653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803273.74</v>
      </c>
      <c r="C17" s="24">
        <f aca="true" t="shared" si="2" ref="C17:O17">C18+C19+C20+C21+C22+C23</f>
        <v>611259.98</v>
      </c>
      <c r="D17" s="24">
        <f t="shared" si="2"/>
        <v>422816.70999999996</v>
      </c>
      <c r="E17" s="24">
        <f t="shared" si="2"/>
        <v>151010.66000000003</v>
      </c>
      <c r="F17" s="24">
        <f t="shared" si="2"/>
        <v>455213.39</v>
      </c>
      <c r="G17" s="24">
        <f t="shared" si="2"/>
        <v>855402.46</v>
      </c>
      <c r="H17" s="24">
        <f t="shared" si="2"/>
        <v>140590.66</v>
      </c>
      <c r="I17" s="24">
        <f t="shared" si="2"/>
        <v>530973.3200000001</v>
      </c>
      <c r="J17" s="24">
        <f t="shared" si="2"/>
        <v>479232.89</v>
      </c>
      <c r="K17" s="24">
        <f t="shared" si="2"/>
        <v>775704.9899999999</v>
      </c>
      <c r="L17" s="24">
        <f t="shared" si="2"/>
        <v>579013.1</v>
      </c>
      <c r="M17" s="24">
        <f t="shared" si="2"/>
        <v>306229.83999999997</v>
      </c>
      <c r="N17" s="24">
        <f t="shared" si="2"/>
        <v>158045.11999999997</v>
      </c>
      <c r="O17" s="24">
        <f t="shared" si="2"/>
        <v>6268766.860000001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427286.28</v>
      </c>
      <c r="C18" s="22">
        <f t="shared" si="3"/>
        <v>306110.64</v>
      </c>
      <c r="D18" s="22">
        <f t="shared" si="3"/>
        <v>299680.43</v>
      </c>
      <c r="E18" s="22">
        <f t="shared" si="3"/>
        <v>96540.46</v>
      </c>
      <c r="F18" s="22">
        <f t="shared" si="3"/>
        <v>225523.76</v>
      </c>
      <c r="G18" s="22">
        <f t="shared" si="3"/>
        <v>333290.02</v>
      </c>
      <c r="H18" s="22">
        <f t="shared" si="3"/>
        <v>64943.74</v>
      </c>
      <c r="I18" s="22">
        <f t="shared" si="3"/>
        <v>288400.28</v>
      </c>
      <c r="J18" s="22">
        <f t="shared" si="3"/>
        <v>263570.61</v>
      </c>
      <c r="K18" s="22">
        <f t="shared" si="3"/>
        <v>372104.22</v>
      </c>
      <c r="L18" s="22">
        <f t="shared" si="3"/>
        <v>299302.43</v>
      </c>
      <c r="M18" s="22">
        <f t="shared" si="3"/>
        <v>152289.86</v>
      </c>
      <c r="N18" s="22">
        <f t="shared" si="3"/>
        <v>88618.7</v>
      </c>
      <c r="O18" s="27">
        <f aca="true" t="shared" si="4" ref="O18:O23">SUM(B18:N18)</f>
        <v>3217661.4300000006</v>
      </c>
    </row>
    <row r="19" spans="1:23" ht="18.75" customHeight="1">
      <c r="A19" s="26" t="s">
        <v>36</v>
      </c>
      <c r="B19" s="16">
        <f>IF(B15&lt;&gt;0,ROUND((B15-1)*B18,2),0)</f>
        <v>304069.36</v>
      </c>
      <c r="C19" s="22">
        <f aca="true" t="shared" si="5" ref="C19:N19">IF(C15&lt;&gt;0,ROUND((C15-1)*C18,2),0)</f>
        <v>243885.11</v>
      </c>
      <c r="D19" s="22">
        <f t="shared" si="5"/>
        <v>99126.78</v>
      </c>
      <c r="E19" s="22">
        <f t="shared" si="5"/>
        <v>42215.93</v>
      </c>
      <c r="F19" s="22">
        <f t="shared" si="5"/>
        <v>198916.5</v>
      </c>
      <c r="G19" s="22">
        <f t="shared" si="5"/>
        <v>484146.68</v>
      </c>
      <c r="H19" s="22">
        <f t="shared" si="5"/>
        <v>71009.92</v>
      </c>
      <c r="I19" s="22">
        <f t="shared" si="5"/>
        <v>190143.31</v>
      </c>
      <c r="J19" s="22">
        <f t="shared" si="5"/>
        <v>170944.95</v>
      </c>
      <c r="K19" s="22">
        <f t="shared" si="5"/>
        <v>335557.38</v>
      </c>
      <c r="L19" s="22">
        <f t="shared" si="5"/>
        <v>215990.76</v>
      </c>
      <c r="M19" s="22">
        <f t="shared" si="5"/>
        <v>115437.3</v>
      </c>
      <c r="N19" s="22">
        <f t="shared" si="5"/>
        <v>54220.7</v>
      </c>
      <c r="O19" s="27">
        <f t="shared" si="4"/>
        <v>2525664.6799999997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-43524.8</v>
      </c>
      <c r="C25" s="31">
        <f>+C26+C28+C39+C40+C43-C44</f>
        <v>-37382.4</v>
      </c>
      <c r="D25" s="31">
        <f t="shared" si="6"/>
        <v>-28657.2</v>
      </c>
      <c r="E25" s="31">
        <f t="shared" si="6"/>
        <v>-4166.8</v>
      </c>
      <c r="F25" s="31">
        <f t="shared" si="6"/>
        <v>-18541.6</v>
      </c>
      <c r="G25" s="31">
        <f t="shared" si="6"/>
        <v>-38090.8</v>
      </c>
      <c r="H25" s="31">
        <f t="shared" si="6"/>
        <v>-5944.4</v>
      </c>
      <c r="I25" s="31">
        <f t="shared" si="6"/>
        <v>-34425.6</v>
      </c>
      <c r="J25" s="31">
        <f t="shared" si="6"/>
        <v>-28626.4</v>
      </c>
      <c r="K25" s="31">
        <f t="shared" si="6"/>
        <v>-28868.4</v>
      </c>
      <c r="L25" s="31">
        <f t="shared" si="6"/>
        <v>-21300.4</v>
      </c>
      <c r="M25" s="31">
        <f t="shared" si="6"/>
        <v>-10507.2</v>
      </c>
      <c r="N25" s="31">
        <f t="shared" si="6"/>
        <v>-8729.6</v>
      </c>
      <c r="O25" s="31">
        <f t="shared" si="6"/>
        <v>-308765.60000000003</v>
      </c>
    </row>
    <row r="26" spans="1:15" ht="18.75" customHeight="1">
      <c r="A26" s="26" t="s">
        <v>42</v>
      </c>
      <c r="B26" s="32">
        <f>+B27</f>
        <v>-43524.8</v>
      </c>
      <c r="C26" s="32">
        <f>+C27</f>
        <v>-37382.4</v>
      </c>
      <c r="D26" s="32">
        <f aca="true" t="shared" si="7" ref="D26:O26">+D27</f>
        <v>-28657.2</v>
      </c>
      <c r="E26" s="32">
        <f t="shared" si="7"/>
        <v>-4166.8</v>
      </c>
      <c r="F26" s="32">
        <f t="shared" si="7"/>
        <v>-18541.6</v>
      </c>
      <c r="G26" s="32">
        <f t="shared" si="7"/>
        <v>-38090.8</v>
      </c>
      <c r="H26" s="32">
        <f t="shared" si="7"/>
        <v>-5944.4</v>
      </c>
      <c r="I26" s="32">
        <f t="shared" si="7"/>
        <v>-34425.6</v>
      </c>
      <c r="J26" s="32">
        <f t="shared" si="7"/>
        <v>-28626.4</v>
      </c>
      <c r="K26" s="32">
        <f t="shared" si="7"/>
        <v>-28868.4</v>
      </c>
      <c r="L26" s="32">
        <f t="shared" si="7"/>
        <v>-21300.4</v>
      </c>
      <c r="M26" s="32">
        <f t="shared" si="7"/>
        <v>-10507.2</v>
      </c>
      <c r="N26" s="32">
        <f t="shared" si="7"/>
        <v>-8729.6</v>
      </c>
      <c r="O26" s="32">
        <f t="shared" si="7"/>
        <v>-308765.60000000003</v>
      </c>
    </row>
    <row r="27" spans="1:26" ht="18.75" customHeight="1">
      <c r="A27" s="28" t="s">
        <v>43</v>
      </c>
      <c r="B27" s="16">
        <f>ROUND((-B9)*$G$3,2)</f>
        <v>-43524.8</v>
      </c>
      <c r="C27" s="16">
        <f aca="true" t="shared" si="8" ref="C27:N27">ROUND((-C9)*$G$3,2)</f>
        <v>-37382.4</v>
      </c>
      <c r="D27" s="16">
        <f t="shared" si="8"/>
        <v>-28657.2</v>
      </c>
      <c r="E27" s="16">
        <f t="shared" si="8"/>
        <v>-4166.8</v>
      </c>
      <c r="F27" s="16">
        <f t="shared" si="8"/>
        <v>-18541.6</v>
      </c>
      <c r="G27" s="16">
        <f t="shared" si="8"/>
        <v>-38090.8</v>
      </c>
      <c r="H27" s="16">
        <f t="shared" si="8"/>
        <v>-5944.4</v>
      </c>
      <c r="I27" s="16">
        <f t="shared" si="8"/>
        <v>-34425.6</v>
      </c>
      <c r="J27" s="16">
        <f t="shared" si="8"/>
        <v>-28626.4</v>
      </c>
      <c r="K27" s="16">
        <f t="shared" si="8"/>
        <v>-28868.4</v>
      </c>
      <c r="L27" s="16">
        <f t="shared" si="8"/>
        <v>-21300.4</v>
      </c>
      <c r="M27" s="16">
        <f t="shared" si="8"/>
        <v>-10507.2</v>
      </c>
      <c r="N27" s="16">
        <f t="shared" si="8"/>
        <v>-8729.6</v>
      </c>
      <c r="O27" s="33">
        <f aca="true" t="shared" si="9" ref="O27:O44">SUM(B27:N27)</f>
        <v>-308765.60000000003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759748.94</v>
      </c>
      <c r="C42" s="37">
        <f aca="true" t="shared" si="11" ref="C42:N42">+C17+C25</f>
        <v>573877.58</v>
      </c>
      <c r="D42" s="37">
        <f t="shared" si="11"/>
        <v>394159.50999999995</v>
      </c>
      <c r="E42" s="37">
        <f t="shared" si="11"/>
        <v>146843.86000000004</v>
      </c>
      <c r="F42" s="37">
        <f t="shared" si="11"/>
        <v>436671.79000000004</v>
      </c>
      <c r="G42" s="37">
        <f t="shared" si="11"/>
        <v>817311.6599999999</v>
      </c>
      <c r="H42" s="37">
        <f t="shared" si="11"/>
        <v>134646.26</v>
      </c>
      <c r="I42" s="37">
        <f t="shared" si="11"/>
        <v>496547.7200000001</v>
      </c>
      <c r="J42" s="37">
        <f t="shared" si="11"/>
        <v>450606.49</v>
      </c>
      <c r="K42" s="37">
        <f t="shared" si="11"/>
        <v>746836.5899999999</v>
      </c>
      <c r="L42" s="37">
        <f t="shared" si="11"/>
        <v>557712.7</v>
      </c>
      <c r="M42" s="37">
        <f t="shared" si="11"/>
        <v>295722.63999999996</v>
      </c>
      <c r="N42" s="37">
        <f t="shared" si="11"/>
        <v>149315.51999999996</v>
      </c>
      <c r="O42" s="37">
        <f>SUM(B42:N42)</f>
        <v>5960001.259999999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759748.9500000001</v>
      </c>
      <c r="C48" s="52">
        <f t="shared" si="12"/>
        <v>573877.59</v>
      </c>
      <c r="D48" s="52">
        <f t="shared" si="12"/>
        <v>394159.52</v>
      </c>
      <c r="E48" s="52">
        <f t="shared" si="12"/>
        <v>146843.86</v>
      </c>
      <c r="F48" s="52">
        <f t="shared" si="12"/>
        <v>436671.79</v>
      </c>
      <c r="G48" s="52">
        <f t="shared" si="12"/>
        <v>817311.65</v>
      </c>
      <c r="H48" s="52">
        <f t="shared" si="12"/>
        <v>134646.26</v>
      </c>
      <c r="I48" s="52">
        <f t="shared" si="12"/>
        <v>496547.73</v>
      </c>
      <c r="J48" s="52">
        <f t="shared" si="12"/>
        <v>450606.49</v>
      </c>
      <c r="K48" s="52">
        <f t="shared" si="12"/>
        <v>746836.58</v>
      </c>
      <c r="L48" s="52">
        <f t="shared" si="12"/>
        <v>557712.7</v>
      </c>
      <c r="M48" s="52">
        <f t="shared" si="12"/>
        <v>295722.64</v>
      </c>
      <c r="N48" s="52">
        <f t="shared" si="12"/>
        <v>149315.52</v>
      </c>
      <c r="O48" s="37">
        <f t="shared" si="12"/>
        <v>5960001.279999998</v>
      </c>
      <c r="Q48"/>
    </row>
    <row r="49" spans="1:18" ht="18.75" customHeight="1">
      <c r="A49" s="26" t="s">
        <v>61</v>
      </c>
      <c r="B49" s="52">
        <v>621709.03</v>
      </c>
      <c r="C49" s="52">
        <v>432978.37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1054687.4</v>
      </c>
      <c r="P49"/>
      <c r="Q49"/>
      <c r="R49" s="44"/>
    </row>
    <row r="50" spans="1:16" ht="18.75" customHeight="1">
      <c r="A50" s="26" t="s">
        <v>62</v>
      </c>
      <c r="B50" s="52">
        <v>138039.92</v>
      </c>
      <c r="C50" s="52">
        <v>140899.22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278939.14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394159.52</v>
      </c>
      <c r="E51" s="53">
        <v>0</v>
      </c>
      <c r="F51" s="53">
        <v>0</v>
      </c>
      <c r="G51" s="53">
        <v>0</v>
      </c>
      <c r="H51" s="52">
        <v>134646.26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528805.78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146843.86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146843.86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436671.79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436671.79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817311.65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817311.65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496547.73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496547.73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450606.49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450606.49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746836.58</v>
      </c>
      <c r="L57" s="32">
        <v>557712.7</v>
      </c>
      <c r="M57" s="53">
        <v>0</v>
      </c>
      <c r="N57" s="53">
        <v>0</v>
      </c>
      <c r="O57" s="37">
        <f t="shared" si="13"/>
        <v>1304549.2799999998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295722.64</v>
      </c>
      <c r="N58" s="53">
        <v>0</v>
      </c>
      <c r="O58" s="37">
        <f t="shared" si="13"/>
        <v>295722.64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149315.52</v>
      </c>
      <c r="O59" s="56">
        <f t="shared" si="13"/>
        <v>149315.52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2020-05-22T18:02:55Z</dcterms:modified>
  <cp:category/>
  <cp:version/>
  <cp:contentType/>
  <cp:contentStatus/>
</cp:coreProperties>
</file>