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<sst xmlns="http://schemas.openxmlformats.org/spreadsheetml/2006/main" count="77" uniqueCount="74">
  <si>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</si>
  <si>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</si>
  <si>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</si>
  <si>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</si>
  <si>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</si>
  <si>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</si>
  <si>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</si>
  <si>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</si>
  <si>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</si>
  <si>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</si>
  <si>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</si>
  <si>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</si>
  <si>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</si>
  <si>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</si>
  <si>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</si>
  <si>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</si>
  <si>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</si>
  <si>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</si>
  <si>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</si>
  <si>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</si>
  <si>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</si>
  <si>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</si>
  <si>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</si>
  <si>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</si>
  <si>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</si>
  <si>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</si>
  <si>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</si>
  <si>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</si>
  <si>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</si>
  <si>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</si>
  <si>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</si>
  <si>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</si>
  <si>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</si>
  <si>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</si>
  <si>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</si>
  <si>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</si>
  <si>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</si>
  <si>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</si>
  <si>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</si>
  <si>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</si>
  <si>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</si>
  <si>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</si>
  <si>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</si>
  <si>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</si>
  <si>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</si>
  <si>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</si>
  <si>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</si>
  <si>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</si>
  <si>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</si>
  <si>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</si>
  <si>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</si>
  <si>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</si>
  <si>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</si>
  <si>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</si>
  <si>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</si>
  <si>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</si>
  <si>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</si>
  <si>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</si>
  <si>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</si>
  <si>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</si>
  <si>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</si>
  <si>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</si>
  <si>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</si>
  <si>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</si>
  <si>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</si>
  <si>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</si>
  <si>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</si>
  <si>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</si>
  <si>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</si>
  <si>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</si>
  <si>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</si>
  <si>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12/05/20 - VENCIMENTO 19/05/20</t>
  </si>
  <si>
    <t>5.3. Revisão de Remuneração pelo Transporte Coletivo (1)</t>
  </si>
  <si>
    <t>Nota: (1) Revisão remuneração, período de 01 a 04/05/20, em conformidade à portaria 087/20.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</si>
</sst>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187711</v>
      </c>
      <c r="C7" s="9">
        <f t="shared" si="0"/>
        <v>133442</v>
      </c>
      <c r="D7" s="9">
        <f t="shared" si="0"/>
        <v>148652</v>
      </c>
      <c r="E7" s="9">
        <f t="shared" si="0"/>
        <v>31111</v>
      </c>
      <c r="F7" s="9">
        <f t="shared" si="0"/>
        <v>97070</v>
      </c>
      <c r="G7" s="9">
        <f t="shared" si="0"/>
        <v>169621</v>
      </c>
      <c r="H7" s="9">
        <f t="shared" si="0"/>
        <v>25467</v>
      </c>
      <c r="I7" s="9">
        <f t="shared" si="0"/>
        <v>123259</v>
      </c>
      <c r="J7" s="9">
        <f t="shared" si="0"/>
        <v>111153</v>
      </c>
      <c r="K7" s="9">
        <f t="shared" si="0"/>
        <v>173076</v>
      </c>
      <c r="L7" s="9">
        <f t="shared" si="0"/>
        <v>128515</v>
      </c>
      <c r="M7" s="9">
        <f t="shared" si="0"/>
        <v>50848</v>
      </c>
      <c r="N7" s="9">
        <f t="shared" si="0"/>
        <v>34302</v>
      </c>
      <c r="O7" s="9">
        <f t="shared" si="0"/>
        <v>1414227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9890</v>
      </c>
      <c r="C8" s="11">
        <f t="shared" si="1"/>
        <v>8508</v>
      </c>
      <c r="D8" s="11">
        <f t="shared" si="1"/>
        <v>6762</v>
      </c>
      <c r="E8" s="11">
        <f t="shared" si="1"/>
        <v>1219</v>
      </c>
      <c r="F8" s="11">
        <f t="shared" si="1"/>
        <v>4315</v>
      </c>
      <c r="G8" s="11">
        <f t="shared" si="1"/>
        <v>8379</v>
      </c>
      <c r="H8" s="11">
        <f t="shared" si="1"/>
        <v>1343</v>
      </c>
      <c r="I8" s="11">
        <f t="shared" si="1"/>
        <v>7601</v>
      </c>
      <c r="J8" s="11">
        <f t="shared" si="1"/>
        <v>6448</v>
      </c>
      <c r="K8" s="11">
        <f t="shared" si="1"/>
        <v>6900</v>
      </c>
      <c r="L8" s="11">
        <f t="shared" si="1"/>
        <v>5422</v>
      </c>
      <c r="M8" s="11">
        <f t="shared" si="1"/>
        <v>2177</v>
      </c>
      <c r="N8" s="11">
        <f t="shared" si="1"/>
        <v>1911</v>
      </c>
      <c r="O8" s="11">
        <f t="shared" si="1"/>
        <v>70875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9890</v>
      </c>
      <c r="C9" s="11">
        <v>8508</v>
      </c>
      <c r="D9" s="11">
        <v>6762</v>
      </c>
      <c r="E9" s="11">
        <v>1219</v>
      </c>
      <c r="F9" s="11">
        <v>4315</v>
      </c>
      <c r="G9" s="11">
        <v>8379</v>
      </c>
      <c r="H9" s="11">
        <v>1339</v>
      </c>
      <c r="I9" s="11">
        <v>7598</v>
      </c>
      <c r="J9" s="11">
        <v>6448</v>
      </c>
      <c r="K9" s="11">
        <v>6895</v>
      </c>
      <c r="L9" s="11">
        <v>5422</v>
      </c>
      <c r="M9" s="11">
        <v>2176</v>
      </c>
      <c r="N9" s="11">
        <v>1911</v>
      </c>
      <c r="O9" s="11">
        <f>SUM(B9:N9)</f>
        <v>70862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3</v>
      </c>
      <c r="J10" s="13">
        <v>0</v>
      </c>
      <c r="K10" s="13">
        <v>5</v>
      </c>
      <c r="L10" s="13">
        <v>0</v>
      </c>
      <c r="M10" s="13">
        <v>1</v>
      </c>
      <c r="N10" s="13">
        <v>0</v>
      </c>
      <c r="O10" s="11">
        <f>SUM(B10:N10)</f>
        <v>13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177821</v>
      </c>
      <c r="C11" s="13">
        <v>124934</v>
      </c>
      <c r="D11" s="13">
        <v>141890</v>
      </c>
      <c r="E11" s="13">
        <v>29892</v>
      </c>
      <c r="F11" s="13">
        <v>92755</v>
      </c>
      <c r="G11" s="13">
        <v>161242</v>
      </c>
      <c r="H11" s="13">
        <v>24124</v>
      </c>
      <c r="I11" s="13">
        <v>115658</v>
      </c>
      <c r="J11" s="13">
        <v>104705</v>
      </c>
      <c r="K11" s="13">
        <v>166176</v>
      </c>
      <c r="L11" s="13">
        <v>123093</v>
      </c>
      <c r="M11" s="13">
        <v>48671</v>
      </c>
      <c r="N11" s="13">
        <v>32391</v>
      </c>
      <c r="O11" s="11">
        <f>SUM(B11:N11)</f>
        <v>1343352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1.738565182297844</v>
      </c>
      <c r="C15" s="19">
        <v>1.785229559293501</v>
      </c>
      <c r="D15" s="19">
        <v>1.325066559884973</v>
      </c>
      <c r="E15" s="19">
        <v>1.291457682212483</v>
      </c>
      <c r="F15" s="19">
        <v>1.87930922047202</v>
      </c>
      <c r="G15" s="19">
        <v>2.497002914342997</v>
      </c>
      <c r="H15" s="19">
        <v>2.066235569363091</v>
      </c>
      <c r="I15" s="19">
        <v>1.708622776317853</v>
      </c>
      <c r="J15" s="19">
        <v>1.699930618103141</v>
      </c>
      <c r="K15" s="19">
        <v>1.882452226922601</v>
      </c>
      <c r="L15" s="19">
        <v>1.623520501880639</v>
      </c>
      <c r="M15" s="19">
        <v>1.836292595379781</v>
      </c>
      <c r="N15" s="19">
        <v>1.612849946349948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801044.3799999999</v>
      </c>
      <c r="C17" s="24">
        <f aca="true" t="shared" si="2" ref="C17:O17">C18+C19+C20+C21+C22+C23</f>
        <v>610967.51</v>
      </c>
      <c r="D17" s="24">
        <f t="shared" si="2"/>
        <v>422526.89</v>
      </c>
      <c r="E17" s="24">
        <f t="shared" si="2"/>
        <v>151316.21000000002</v>
      </c>
      <c r="F17" s="24">
        <f t="shared" si="2"/>
        <v>458412.74</v>
      </c>
      <c r="G17" s="24">
        <f t="shared" si="2"/>
        <v>854177.66</v>
      </c>
      <c r="H17" s="24">
        <f t="shared" si="2"/>
        <v>140603.94</v>
      </c>
      <c r="I17" s="24">
        <f t="shared" si="2"/>
        <v>534542.42</v>
      </c>
      <c r="J17" s="24">
        <f t="shared" si="2"/>
        <v>480082.53</v>
      </c>
      <c r="K17" s="24">
        <f t="shared" si="2"/>
        <v>778107.8099999999</v>
      </c>
      <c r="L17" s="24">
        <f t="shared" si="2"/>
        <v>581247.2799999999</v>
      </c>
      <c r="M17" s="24">
        <f t="shared" si="2"/>
        <v>306059.58</v>
      </c>
      <c r="N17" s="24">
        <f t="shared" si="2"/>
        <v>158472.69999999998</v>
      </c>
      <c r="O17" s="24">
        <f t="shared" si="2"/>
        <v>6277561.65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419383.92</v>
      </c>
      <c r="C18" s="22">
        <f t="shared" si="3"/>
        <v>307917.42</v>
      </c>
      <c r="D18" s="22">
        <f t="shared" si="3"/>
        <v>300752.73</v>
      </c>
      <c r="E18" s="22">
        <f t="shared" si="3"/>
        <v>107678.28</v>
      </c>
      <c r="F18" s="22">
        <f t="shared" si="3"/>
        <v>227551.49</v>
      </c>
      <c r="G18" s="22">
        <f t="shared" si="3"/>
        <v>326876.63</v>
      </c>
      <c r="H18" s="22">
        <f t="shared" si="3"/>
        <v>65804.18</v>
      </c>
      <c r="I18" s="22">
        <f t="shared" si="3"/>
        <v>282164.5</v>
      </c>
      <c r="J18" s="22">
        <f t="shared" si="3"/>
        <v>256107.63</v>
      </c>
      <c r="K18" s="22">
        <f t="shared" si="3"/>
        <v>377201.83</v>
      </c>
      <c r="L18" s="22">
        <f t="shared" si="3"/>
        <v>318768.61</v>
      </c>
      <c r="M18" s="22">
        <f t="shared" si="3"/>
        <v>145704.94</v>
      </c>
      <c r="N18" s="22">
        <f t="shared" si="3"/>
        <v>88828.46</v>
      </c>
      <c r="O18" s="27">
        <f aca="true" t="shared" si="4" ref="O18:O23">SUM(B18:N18)</f>
        <v>3224740.6199999996</v>
      </c>
    </row>
    <row r="19" spans="1:23" ht="18.75" customHeight="1">
      <c r="A19" s="26" t="s">
        <v>36</v>
      </c>
      <c r="B19" s="16">
        <f>IF(B15&lt;&gt;0,ROUND((B15-1)*B18,2),0)</f>
        <v>309742.36</v>
      </c>
      <c r="C19" s="22">
        <f aca="true" t="shared" si="5" ref="C19:N19">IF(C15&lt;&gt;0,ROUND((C15-1)*C18,2),0)</f>
        <v>241785.86</v>
      </c>
      <c r="D19" s="22">
        <f t="shared" si="5"/>
        <v>97764.66</v>
      </c>
      <c r="E19" s="22">
        <f t="shared" si="5"/>
        <v>31383.66</v>
      </c>
      <c r="F19" s="22">
        <f t="shared" si="5"/>
        <v>200088.12</v>
      </c>
      <c r="G19" s="22">
        <f t="shared" si="5"/>
        <v>489335.27</v>
      </c>
      <c r="H19" s="22">
        <f t="shared" si="5"/>
        <v>70162.76</v>
      </c>
      <c r="I19" s="22">
        <f t="shared" si="5"/>
        <v>199948.19</v>
      </c>
      <c r="J19" s="22">
        <f t="shared" si="5"/>
        <v>179257.57</v>
      </c>
      <c r="K19" s="22">
        <f t="shared" si="5"/>
        <v>332862.59</v>
      </c>
      <c r="L19" s="22">
        <f t="shared" si="5"/>
        <v>198758.76</v>
      </c>
      <c r="M19" s="22">
        <f t="shared" si="5"/>
        <v>121851.96</v>
      </c>
      <c r="N19" s="22">
        <f t="shared" si="5"/>
        <v>54438.52</v>
      </c>
      <c r="O19" s="27">
        <f t="shared" si="4"/>
        <v>2527380.28</v>
      </c>
      <c r="W19" s="63"/>
    </row>
    <row r="20" spans="1:15" ht="18.75" customHeight="1">
      <c r="A20" s="26" t="s">
        <v>37</v>
      </c>
      <c r="B20" s="22">
        <v>36047.32</v>
      </c>
      <c r="C20" s="22">
        <v>26658.99</v>
      </c>
      <c r="D20" s="22">
        <v>11150.83</v>
      </c>
      <c r="E20" s="22">
        <v>5573.26</v>
      </c>
      <c r="F20" s="22">
        <v>14879.49</v>
      </c>
      <c r="G20" s="22">
        <v>22635.42</v>
      </c>
      <c r="H20" s="22">
        <v>4637</v>
      </c>
      <c r="I20" s="22">
        <v>15795.31</v>
      </c>
      <c r="J20" s="22">
        <v>22542.43</v>
      </c>
      <c r="K20" s="22">
        <v>34431.58</v>
      </c>
      <c r="L20" s="22">
        <v>30009.23</v>
      </c>
      <c r="M20" s="22">
        <v>12708.19</v>
      </c>
      <c r="N20" s="22">
        <v>6549.06</v>
      </c>
      <c r="O20" s="27">
        <f t="shared" si="4"/>
        <v>243618.11000000002</v>
      </c>
    </row>
    <row r="21" spans="1:15" ht="18.75" customHeight="1">
      <c r="A21" s="26" t="s">
        <v>38</v>
      </c>
      <c r="B21" s="22">
        <v>2647.72</v>
      </c>
      <c r="C21" s="22">
        <v>2647.72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11914.74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33223.06</v>
      </c>
      <c r="C23" s="22">
        <v>31957.52</v>
      </c>
      <c r="D23" s="22">
        <v>12858.67</v>
      </c>
      <c r="E23" s="22">
        <v>6681.01</v>
      </c>
      <c r="F23" s="22">
        <v>14569.78</v>
      </c>
      <c r="G23" s="22">
        <v>14006.48</v>
      </c>
      <c r="H23" s="22">
        <v>0</v>
      </c>
      <c r="I23" s="22">
        <v>36634.42</v>
      </c>
      <c r="J23" s="22">
        <v>22174.9</v>
      </c>
      <c r="K23" s="22">
        <v>32287.95</v>
      </c>
      <c r="L23" s="22">
        <v>32386.82</v>
      </c>
      <c r="M23" s="22">
        <v>25794.49</v>
      </c>
      <c r="N23" s="22">
        <v>7332.8</v>
      </c>
      <c r="O23" s="27">
        <f t="shared" si="4"/>
        <v>269907.9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272029</v>
      </c>
      <c r="C25" s="31">
        <f>+C26+C28+C39+C40+C43-C44</f>
        <v>227406.8</v>
      </c>
      <c r="D25" s="31">
        <f t="shared" si="6"/>
        <v>222252.2</v>
      </c>
      <c r="E25" s="31">
        <f t="shared" si="6"/>
        <v>58138.4</v>
      </c>
      <c r="F25" s="31">
        <f t="shared" si="6"/>
        <v>285365</v>
      </c>
      <c r="G25" s="31">
        <f t="shared" si="6"/>
        <v>30449.4</v>
      </c>
      <c r="H25" s="31">
        <f t="shared" si="6"/>
        <v>69428.4</v>
      </c>
      <c r="I25" s="31">
        <f t="shared" si="6"/>
        <v>236248.8</v>
      </c>
      <c r="J25" s="31">
        <f t="shared" si="6"/>
        <v>315719.8</v>
      </c>
      <c r="K25" s="31">
        <f t="shared" si="6"/>
        <v>81541</v>
      </c>
      <c r="L25" s="31">
        <f t="shared" si="6"/>
        <v>351109.2</v>
      </c>
      <c r="M25" s="31">
        <f t="shared" si="6"/>
        <v>211239.6</v>
      </c>
      <c r="N25" s="31">
        <f t="shared" si="6"/>
        <v>82375.6</v>
      </c>
      <c r="O25" s="31">
        <f t="shared" si="6"/>
        <v>2443303.2</v>
      </c>
    </row>
    <row r="26" spans="1:15" ht="18.75" customHeight="1">
      <c r="A26" s="26" t="s">
        <v>42</v>
      </c>
      <c r="B26" s="32">
        <f>+B27</f>
        <v>-43516</v>
      </c>
      <c r="C26" s="32">
        <f>+C27</f>
        <v>-37435.2</v>
      </c>
      <c r="D26" s="32">
        <f aca="true" t="shared" si="7" ref="D26:O26">+D27</f>
        <v>-29752.8</v>
      </c>
      <c r="E26" s="32">
        <f t="shared" si="7"/>
        <v>-5363.6</v>
      </c>
      <c r="F26" s="32">
        <f t="shared" si="7"/>
        <v>-18986</v>
      </c>
      <c r="G26" s="32">
        <f t="shared" si="7"/>
        <v>-36867.6</v>
      </c>
      <c r="H26" s="32">
        <f t="shared" si="7"/>
        <v>-5891.6</v>
      </c>
      <c r="I26" s="32">
        <f t="shared" si="7"/>
        <v>-33431.2</v>
      </c>
      <c r="J26" s="32">
        <f t="shared" si="7"/>
        <v>-28371.2</v>
      </c>
      <c r="K26" s="32">
        <f t="shared" si="7"/>
        <v>-30338</v>
      </c>
      <c r="L26" s="32">
        <f t="shared" si="7"/>
        <v>-23856.8</v>
      </c>
      <c r="M26" s="32">
        <f t="shared" si="7"/>
        <v>-9574.4</v>
      </c>
      <c r="N26" s="32">
        <f t="shared" si="7"/>
        <v>-8408.4</v>
      </c>
      <c r="O26" s="32">
        <f t="shared" si="7"/>
        <v>-311792.80000000005</v>
      </c>
    </row>
    <row r="27" spans="1:26" ht="18.75" customHeight="1">
      <c r="A27" s="28" t="s">
        <v>43</v>
      </c>
      <c r="B27" s="16">
        <f>ROUND((-B9)*$G$3,2)</f>
        <v>-43516</v>
      </c>
      <c r="C27" s="16">
        <f aca="true" t="shared" si="8" ref="C27:N27">ROUND((-C9)*$G$3,2)</f>
        <v>-37435.2</v>
      </c>
      <c r="D27" s="16">
        <f t="shared" si="8"/>
        <v>-29752.8</v>
      </c>
      <c r="E27" s="16">
        <f t="shared" si="8"/>
        <v>-5363.6</v>
      </c>
      <c r="F27" s="16">
        <f t="shared" si="8"/>
        <v>-18986</v>
      </c>
      <c r="G27" s="16">
        <f t="shared" si="8"/>
        <v>-36867.6</v>
      </c>
      <c r="H27" s="16">
        <f t="shared" si="8"/>
        <v>-5891.6</v>
      </c>
      <c r="I27" s="16">
        <f t="shared" si="8"/>
        <v>-33431.2</v>
      </c>
      <c r="J27" s="16">
        <f t="shared" si="8"/>
        <v>-28371.2</v>
      </c>
      <c r="K27" s="16">
        <f t="shared" si="8"/>
        <v>-30338</v>
      </c>
      <c r="L27" s="16">
        <f t="shared" si="8"/>
        <v>-23856.8</v>
      </c>
      <c r="M27" s="16">
        <f t="shared" si="8"/>
        <v>-9574.4</v>
      </c>
      <c r="N27" s="16">
        <f t="shared" si="8"/>
        <v>-8408.4</v>
      </c>
      <c r="O27" s="33">
        <f aca="true" t="shared" si="9" ref="O27:O44">SUM(B27:N27)</f>
        <v>-311792.80000000005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72</v>
      </c>
      <c r="B39" s="36">
        <v>315545</v>
      </c>
      <c r="C39" s="36">
        <v>264842</v>
      </c>
      <c r="D39" s="36">
        <v>252005</v>
      </c>
      <c r="E39" s="36">
        <v>63502</v>
      </c>
      <c r="F39" s="36">
        <v>304351</v>
      </c>
      <c r="G39" s="36">
        <v>67317</v>
      </c>
      <c r="H39" s="36">
        <v>75320</v>
      </c>
      <c r="I39" s="36">
        <v>269680</v>
      </c>
      <c r="J39" s="36">
        <v>344091</v>
      </c>
      <c r="K39" s="36">
        <v>111879</v>
      </c>
      <c r="L39" s="36">
        <v>374966</v>
      </c>
      <c r="M39" s="36">
        <v>220814</v>
      </c>
      <c r="N39" s="36">
        <v>90784</v>
      </c>
      <c r="O39" s="34">
        <f t="shared" si="9"/>
        <v>2755096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54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55</v>
      </c>
      <c r="B42" s="37">
        <f>+B17+B25</f>
        <v>1073073.38</v>
      </c>
      <c r="C42" s="37">
        <f aca="true" t="shared" si="11" ref="C42:N42">+C17+C25</f>
        <v>838374.31</v>
      </c>
      <c r="D42" s="37">
        <f t="shared" si="11"/>
        <v>644779.0900000001</v>
      </c>
      <c r="E42" s="37">
        <f t="shared" si="11"/>
        <v>209454.61000000002</v>
      </c>
      <c r="F42" s="37">
        <f t="shared" si="11"/>
        <v>743777.74</v>
      </c>
      <c r="G42" s="37">
        <f t="shared" si="11"/>
        <v>884627.06</v>
      </c>
      <c r="H42" s="37">
        <f t="shared" si="11"/>
        <v>210032.34</v>
      </c>
      <c r="I42" s="37">
        <f t="shared" si="11"/>
        <v>770791.22</v>
      </c>
      <c r="J42" s="37">
        <f t="shared" si="11"/>
        <v>795802.3300000001</v>
      </c>
      <c r="K42" s="37">
        <f t="shared" si="11"/>
        <v>859648.8099999999</v>
      </c>
      <c r="L42" s="37">
        <f t="shared" si="11"/>
        <v>932356.48</v>
      </c>
      <c r="M42" s="37">
        <f t="shared" si="11"/>
        <v>517299.18000000005</v>
      </c>
      <c r="N42" s="37">
        <f t="shared" si="11"/>
        <v>240848.3</v>
      </c>
      <c r="O42" s="37">
        <f>SUM(B42:N42)</f>
        <v>8720864.85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56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57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58</v>
      </c>
      <c r="B48" s="52">
        <f aca="true" t="shared" si="12" ref="B48:O48">SUM(B49:B59)</f>
        <v>1073073.37</v>
      </c>
      <c r="C48" s="52">
        <f t="shared" si="12"/>
        <v>838374.2999999999</v>
      </c>
      <c r="D48" s="52">
        <f t="shared" si="12"/>
        <v>644779.08</v>
      </c>
      <c r="E48" s="52">
        <f t="shared" si="12"/>
        <v>209454.61</v>
      </c>
      <c r="F48" s="52">
        <f t="shared" si="12"/>
        <v>743777.75</v>
      </c>
      <c r="G48" s="52">
        <f t="shared" si="12"/>
        <v>884627.06</v>
      </c>
      <c r="H48" s="52">
        <f t="shared" si="12"/>
        <v>210032.34</v>
      </c>
      <c r="I48" s="52">
        <f t="shared" si="12"/>
        <v>770791.23</v>
      </c>
      <c r="J48" s="52">
        <f t="shared" si="12"/>
        <v>795802.33</v>
      </c>
      <c r="K48" s="52">
        <f t="shared" si="12"/>
        <v>859648.82</v>
      </c>
      <c r="L48" s="52">
        <f t="shared" si="12"/>
        <v>932356.48</v>
      </c>
      <c r="M48" s="52">
        <f t="shared" si="12"/>
        <v>517299.19</v>
      </c>
      <c r="N48" s="52">
        <f t="shared" si="12"/>
        <v>240848.3</v>
      </c>
      <c r="O48" s="37">
        <f t="shared" si="12"/>
        <v>8720864.860000001</v>
      </c>
      <c r="Q48"/>
    </row>
    <row r="49" spans="1:18" ht="18.75" customHeight="1">
      <c r="A49" s="26" t="s">
        <v>59</v>
      </c>
      <c r="B49" s="52">
        <v>875501.81</v>
      </c>
      <c r="C49" s="52">
        <v>628705.94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1504207.75</v>
      </c>
      <c r="P49"/>
      <c r="Q49"/>
      <c r="R49" s="44"/>
    </row>
    <row r="50" spans="1:16" ht="18.75" customHeight="1">
      <c r="A50" s="26" t="s">
        <v>60</v>
      </c>
      <c r="B50" s="52">
        <v>197571.56</v>
      </c>
      <c r="C50" s="52">
        <v>209668.36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407239.92</v>
      </c>
      <c r="P50"/>
    </row>
    <row r="51" spans="1:17" ht="18.75" customHeight="1">
      <c r="A51" s="26" t="s">
        <v>61</v>
      </c>
      <c r="B51" s="53">
        <v>0</v>
      </c>
      <c r="C51" s="53">
        <v>0</v>
      </c>
      <c r="D51" s="32">
        <v>644779.08</v>
      </c>
      <c r="E51" s="53">
        <v>0</v>
      </c>
      <c r="F51" s="53">
        <v>0</v>
      </c>
      <c r="G51" s="53">
        <v>0</v>
      </c>
      <c r="H51" s="52">
        <v>210032.34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854811.4199999999</v>
      </c>
      <c r="Q51"/>
    </row>
    <row r="52" spans="1:18" ht="18.75" customHeight="1">
      <c r="A52" s="26" t="s">
        <v>62</v>
      </c>
      <c r="B52" s="53">
        <v>0</v>
      </c>
      <c r="C52" s="53">
        <v>0</v>
      </c>
      <c r="D52" s="53">
        <v>0</v>
      </c>
      <c r="E52" s="32">
        <v>209454.61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209454.61</v>
      </c>
      <c r="R52"/>
    </row>
    <row r="53" spans="1:19" ht="18.75" customHeight="1">
      <c r="A53" s="26" t="s">
        <v>63</v>
      </c>
      <c r="B53" s="53">
        <v>0</v>
      </c>
      <c r="C53" s="53">
        <v>0</v>
      </c>
      <c r="D53" s="53">
        <v>0</v>
      </c>
      <c r="E53" s="53">
        <v>0</v>
      </c>
      <c r="F53" s="32">
        <v>743777.75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743777.75</v>
      </c>
      <c r="S53"/>
    </row>
    <row r="54" spans="1:20" ht="18.75" customHeight="1">
      <c r="A54" s="26" t="s">
        <v>64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884627.06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884627.06</v>
      </c>
      <c r="T54"/>
    </row>
    <row r="55" spans="1:21" ht="18.75" customHeight="1">
      <c r="A55" s="26" t="s">
        <v>65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770791.23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770791.23</v>
      </c>
      <c r="U55"/>
    </row>
    <row r="56" spans="1:22" ht="18.75" customHeight="1">
      <c r="A56" s="26" t="s">
        <v>66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795802.33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795802.33</v>
      </c>
      <c r="V56"/>
    </row>
    <row r="57" spans="1:23" ht="18.75" customHeight="1">
      <c r="A57" s="26" t="s">
        <v>67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859648.82</v>
      </c>
      <c r="L57" s="32">
        <v>932356.48</v>
      </c>
      <c r="M57" s="53">
        <v>0</v>
      </c>
      <c r="N57" s="53">
        <v>0</v>
      </c>
      <c r="O57" s="37">
        <f t="shared" si="13"/>
        <v>1792005.2999999998</v>
      </c>
      <c r="P57"/>
      <c r="W57"/>
    </row>
    <row r="58" spans="1:25" ht="18.75" customHeight="1">
      <c r="A58" s="26" t="s">
        <v>68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517299.19</v>
      </c>
      <c r="N58" s="53">
        <v>0</v>
      </c>
      <c r="O58" s="37">
        <f t="shared" si="13"/>
        <v>517299.19</v>
      </c>
      <c r="R58"/>
      <c r="Y58"/>
    </row>
    <row r="59" spans="1:26" ht="18.75" customHeight="1">
      <c r="A59" s="39" t="s">
        <v>69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240848.3</v>
      </c>
      <c r="O59" s="56">
        <f t="shared" si="13"/>
        <v>240848.3</v>
      </c>
      <c r="P59"/>
      <c r="S59"/>
      <c r="Z59"/>
    </row>
    <row r="60" spans="1:12" ht="21" customHeight="1">
      <c r="A60" s="57" t="s">
        <v>73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2020-05-19T18:34:50Z</dcterms:modified>
  <cp:category/>
  <cp:version/>
  <cp:contentType/>
  <cp:contentStatus/>
</cp:coreProperties>
</file>